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tabRatio="1000" firstSheet="30" activeTab="41"/>
  </bookViews>
  <sheets>
    <sheet name="高中语文" sheetId="1" r:id="rId1"/>
    <sheet name="高中数学" sheetId="2" r:id="rId2"/>
    <sheet name="高中英语" sheetId="3" r:id="rId3"/>
    <sheet name="高中化学" sheetId="4" r:id="rId4"/>
    <sheet name="高中政治" sheetId="5" r:id="rId5"/>
    <sheet name="高中历史" sheetId="6" r:id="rId6"/>
    <sheet name="高中地理" sheetId="7" r:id="rId7"/>
    <sheet name="高中物理" sheetId="8" r:id="rId8"/>
    <sheet name="高中生物" sheetId="9" r:id="rId9"/>
    <sheet name="高中音乐" sheetId="10" r:id="rId10"/>
    <sheet name="高中美术" sheetId="11" r:id="rId11"/>
    <sheet name="高中舞蹈" sheetId="12" r:id="rId12"/>
    <sheet name="高中体育" sheetId="13" r:id="rId13"/>
    <sheet name="中专语文" sheetId="14" r:id="rId14"/>
    <sheet name="中专体育" sheetId="15" r:id="rId15"/>
    <sheet name="中专钢琴" sheetId="16" r:id="rId16"/>
    <sheet name="中专计算机" sheetId="17" r:id="rId17"/>
    <sheet name="中专舞蹈" sheetId="18" r:id="rId18"/>
    <sheet name="初中语文" sheetId="19" r:id="rId19"/>
    <sheet name="初中数学" sheetId="20" r:id="rId20"/>
    <sheet name="初中英语" sheetId="21" r:id="rId21"/>
    <sheet name="初中物理" sheetId="22" r:id="rId22"/>
    <sheet name="初中化学" sheetId="23" r:id="rId23"/>
    <sheet name="初中生物" sheetId="24" r:id="rId24"/>
    <sheet name="初中政治" sheetId="25" r:id="rId25"/>
    <sheet name="初中历史" sheetId="26" r:id="rId26"/>
    <sheet name="初中地理" sheetId="27" r:id="rId27"/>
    <sheet name="初中体育" sheetId="28" r:id="rId28"/>
    <sheet name="初中音乐" sheetId="29" r:id="rId29"/>
    <sheet name="初中舞蹈" sheetId="30" r:id="rId30"/>
    <sheet name="初中美术" sheetId="31" r:id="rId31"/>
    <sheet name="初中计算机" sheetId="32" r:id="rId32"/>
    <sheet name="小学体育" sheetId="33" r:id="rId33"/>
    <sheet name="小学音乐" sheetId="34" r:id="rId34"/>
    <sheet name="小学舞蹈" sheetId="35" r:id="rId35"/>
    <sheet name="小学美术" sheetId="36" r:id="rId36"/>
    <sheet name="小学计算机" sheetId="37" r:id="rId37"/>
    <sheet name="小学美术特岗" sheetId="38" r:id="rId38"/>
    <sheet name="小学特岗体育" sheetId="39" r:id="rId39"/>
    <sheet name="小学音乐特岗" sheetId="40" r:id="rId40"/>
    <sheet name="小学特教体育" sheetId="41" r:id="rId41"/>
    <sheet name="特教美术" sheetId="42" r:id="rId42"/>
    <sheet name="公办幼儿园舞蹈" sheetId="43" r:id="rId43"/>
    <sheet name="Sheet1" sheetId="44" r:id="rId44"/>
    <sheet name="Sheet2" sheetId="45" r:id="rId45"/>
  </sheets>
  <definedNames>
    <definedName name="_xlnm.Print_Titles" localSheetId="30">'初中美术'!$1:$3</definedName>
    <definedName name="_xlnm.Print_Titles" localSheetId="19">'初中数学'!$1:$3</definedName>
    <definedName name="_xlnm.Print_Titles" localSheetId="27">'初中体育'!$1:$3</definedName>
    <definedName name="_xlnm.Print_Titles" localSheetId="20">'初中英语'!$1:$3</definedName>
    <definedName name="_xlnm.Print_Titles" localSheetId="18">'初中语文'!$1:$3</definedName>
    <definedName name="_xlnm.Print_Titles" localSheetId="6">'高中地理'!$1:$3</definedName>
    <definedName name="_xlnm.Print_Titles" localSheetId="3">'高中化学'!$1:$3</definedName>
    <definedName name="_xlnm.Print_Titles" localSheetId="5">'高中历史'!$1:$3</definedName>
    <definedName name="_xlnm.Print_Titles" localSheetId="8">'高中生物'!$1:$3</definedName>
    <definedName name="_xlnm.Print_Titles" localSheetId="1">'高中数学'!$1:$3</definedName>
    <definedName name="_xlnm.Print_Titles" localSheetId="12">'高中体育'!$1:$3</definedName>
    <definedName name="_xlnm.Print_Titles" localSheetId="7">'高中物理'!$1:$3</definedName>
    <definedName name="_xlnm.Print_Titles" localSheetId="2">'高中英语'!$1:$3</definedName>
    <definedName name="_xlnm.Print_Titles" localSheetId="0">'高中语文'!$1:$3</definedName>
    <definedName name="_xlnm.Print_Titles" localSheetId="4">'高中政治'!$1:$3</definedName>
    <definedName name="_xlnm.Print_Titles" localSheetId="32">'小学体育'!$1:$3</definedName>
    <definedName name="_xlnm.Print_Titles" localSheetId="39">'小学音乐特岗'!$1:$3</definedName>
    <definedName name="_xlnm.Print_Titles" localSheetId="15">'中专钢琴'!$1:$3</definedName>
    <definedName name="_xlnm.Print_Titles" localSheetId="16">'中专计算机'!$1:$3</definedName>
    <definedName name="_xlnm.Print_Titles" localSheetId="17">'中专舞蹈'!$1:$3</definedName>
  </definedNames>
  <calcPr fullCalcOnLoad="1"/>
</workbook>
</file>

<file path=xl/sharedStrings.xml><?xml version="1.0" encoding="utf-8"?>
<sst xmlns="http://schemas.openxmlformats.org/spreadsheetml/2006/main" count="1901" uniqueCount="444">
  <si>
    <t>瑞金市2019年招聘教师第一批面试人员成绩表</t>
  </si>
  <si>
    <t>序号</t>
  </si>
  <si>
    <t>学科</t>
  </si>
  <si>
    <t>身份证号</t>
  </si>
  <si>
    <r>
      <t>笔试成绩（占</t>
    </r>
    <r>
      <rPr>
        <sz val="12"/>
        <color indexed="8"/>
        <rFont val="Calibri"/>
        <family val="2"/>
      </rPr>
      <t>50%</t>
    </r>
    <r>
      <rPr>
        <sz val="12"/>
        <color indexed="8"/>
        <rFont val="宋体"/>
        <family val="0"/>
      </rPr>
      <t>）</t>
    </r>
  </si>
  <si>
    <t>面试成绩（占50%）</t>
  </si>
  <si>
    <t>总成绩</t>
  </si>
  <si>
    <t>修正后分数</t>
  </si>
  <si>
    <t>排名</t>
  </si>
  <si>
    <t>备注</t>
  </si>
  <si>
    <t>组别</t>
  </si>
  <si>
    <t>午别</t>
  </si>
  <si>
    <t>面试序号</t>
  </si>
  <si>
    <t>笔试成绩</t>
  </si>
  <si>
    <t>折算百分制</t>
  </si>
  <si>
    <t>笔试折算分</t>
  </si>
  <si>
    <t>面试成绩</t>
  </si>
  <si>
    <t>面试折算分</t>
  </si>
  <si>
    <t>高中语文</t>
  </si>
  <si>
    <t>360781********0620</t>
  </si>
  <si>
    <t>一组</t>
  </si>
  <si>
    <t>360781********5821</t>
  </si>
  <si>
    <t>高中数学</t>
  </si>
  <si>
    <t>362524********1029</t>
  </si>
  <si>
    <t>上午</t>
  </si>
  <si>
    <t>360781********2046</t>
  </si>
  <si>
    <t>360781********0023</t>
  </si>
  <si>
    <r>
      <t>笔试成绩（占</t>
    </r>
    <r>
      <rPr>
        <sz val="12"/>
        <rFont val="Calibri"/>
        <family val="2"/>
      </rPr>
      <t>50%</t>
    </r>
    <r>
      <rPr>
        <sz val="12"/>
        <rFont val="宋体"/>
        <family val="0"/>
      </rPr>
      <t>）</t>
    </r>
  </si>
  <si>
    <t>高中英语</t>
  </si>
  <si>
    <t>360781********0080</t>
  </si>
  <si>
    <t>360735********1427</t>
  </si>
  <si>
    <t>360781********0029</t>
  </si>
  <si>
    <t>362427********0825</t>
  </si>
  <si>
    <t>360781********0024</t>
  </si>
  <si>
    <t>高中化学</t>
  </si>
  <si>
    <t>360781********515X</t>
  </si>
  <si>
    <t>360781********0627</t>
  </si>
  <si>
    <t>360722********5427</t>
  </si>
  <si>
    <t>362422********4828</t>
  </si>
  <si>
    <t>350481********3558</t>
  </si>
  <si>
    <t>360781********0066</t>
  </si>
  <si>
    <t>高中政治</t>
  </si>
  <si>
    <t>360781********4741</t>
  </si>
  <si>
    <t>高中历史</t>
  </si>
  <si>
    <t>360781********4213</t>
  </si>
  <si>
    <t>360781********008X</t>
  </si>
  <si>
    <t>360781********2913</t>
  </si>
  <si>
    <t>360781********1728</t>
  </si>
  <si>
    <t>360781********4732</t>
  </si>
  <si>
    <t>360733********0015</t>
  </si>
  <si>
    <t>高中地理</t>
  </si>
  <si>
    <t>360428********3543</t>
  </si>
  <si>
    <t>360781********5817</t>
  </si>
  <si>
    <t>360781********5123</t>
  </si>
  <si>
    <t>360781********0030</t>
  </si>
  <si>
    <t>高中物理</t>
  </si>
  <si>
    <t>360735********2611</t>
  </si>
  <si>
    <t>高中生物</t>
  </si>
  <si>
    <t>360781********4226</t>
  </si>
  <si>
    <t>360781********0028</t>
  </si>
  <si>
    <t>360781********4719</t>
  </si>
  <si>
    <t>360781********3644</t>
  </si>
  <si>
    <t>360781********2095</t>
  </si>
  <si>
    <t>360781********1065</t>
  </si>
  <si>
    <t>360781********2068</t>
  </si>
  <si>
    <t>弹唱面试序号</t>
  </si>
  <si>
    <t>才艺面试序号</t>
  </si>
  <si>
    <t>弹唱</t>
  </si>
  <si>
    <t>才艺表演</t>
  </si>
  <si>
    <t>面试合计</t>
  </si>
  <si>
    <t>高中音乐</t>
  </si>
  <si>
    <t>360723********0025</t>
  </si>
  <si>
    <t>速写素描抽签号</t>
  </si>
  <si>
    <t>色彩抽签号</t>
  </si>
  <si>
    <r>
      <t>速写2</t>
    </r>
    <r>
      <rPr>
        <sz val="12"/>
        <color indexed="8"/>
        <rFont val="宋体"/>
        <family val="0"/>
      </rPr>
      <t>0分</t>
    </r>
  </si>
  <si>
    <r>
      <t>素描4</t>
    </r>
    <r>
      <rPr>
        <sz val="12"/>
        <color indexed="8"/>
        <rFont val="宋体"/>
        <family val="0"/>
      </rPr>
      <t>0分</t>
    </r>
  </si>
  <si>
    <t>色彩40分</t>
  </si>
  <si>
    <t>高中美术</t>
  </si>
  <si>
    <t>360781********3613</t>
  </si>
  <si>
    <t>360781********4256</t>
  </si>
  <si>
    <t>360781********0038</t>
  </si>
  <si>
    <t>高中舞蹈</t>
  </si>
  <si>
    <t>取消面试成绩</t>
  </si>
  <si>
    <t>高中体育</t>
  </si>
  <si>
    <t>360781********4258</t>
  </si>
  <si>
    <t>下午</t>
  </si>
  <si>
    <t>362425********2226</t>
  </si>
  <si>
    <t>360781********0027</t>
  </si>
  <si>
    <t>360781********3670</t>
  </si>
  <si>
    <t>360781********3661</t>
  </si>
  <si>
    <t>中专语文</t>
  </si>
  <si>
    <t>360781********0068</t>
  </si>
  <si>
    <t>360781********2922</t>
  </si>
  <si>
    <t>中专体育</t>
  </si>
  <si>
    <t>360502********3615</t>
  </si>
  <si>
    <t>360730********1411</t>
  </si>
  <si>
    <t>中专钢琴弹唱</t>
  </si>
  <si>
    <t>360733********2720</t>
  </si>
  <si>
    <t>360781********4224</t>
  </si>
  <si>
    <t>360781********2018</t>
  </si>
  <si>
    <t>360781********0019</t>
  </si>
  <si>
    <t>360902********0220</t>
  </si>
  <si>
    <t>中专计算机</t>
  </si>
  <si>
    <t>362427********4734</t>
  </si>
  <si>
    <t>362202********4461</t>
  </si>
  <si>
    <t>中专舞蹈</t>
  </si>
  <si>
    <t>360781********202X</t>
  </si>
  <si>
    <t>360735********2828</t>
  </si>
  <si>
    <t>修正后成绩</t>
  </si>
  <si>
    <t>初中语文</t>
  </si>
  <si>
    <t>360781********3680</t>
  </si>
  <si>
    <t>360733********5401</t>
  </si>
  <si>
    <t>二组</t>
  </si>
  <si>
    <t>360781********0049</t>
  </si>
  <si>
    <t>362204********1026</t>
  </si>
  <si>
    <t>360781********612X</t>
  </si>
  <si>
    <t>360781********662X</t>
  </si>
  <si>
    <t>360781********5528</t>
  </si>
  <si>
    <t>360781********2025</t>
  </si>
  <si>
    <t>360781********2060</t>
  </si>
  <si>
    <t>360781********5162</t>
  </si>
  <si>
    <t>360781********4262</t>
  </si>
  <si>
    <t>360781********2022</t>
  </si>
  <si>
    <t>360781********424X</t>
  </si>
  <si>
    <t>360781********1021</t>
  </si>
  <si>
    <t>360781********002X</t>
  </si>
  <si>
    <t>360781********2624</t>
  </si>
  <si>
    <t>360781********342X</t>
  </si>
  <si>
    <t>360781********4245</t>
  </si>
  <si>
    <t>360781********5865</t>
  </si>
  <si>
    <t>360781********0069</t>
  </si>
  <si>
    <t>360781********5825</t>
  </si>
  <si>
    <t>360424********0032</t>
  </si>
  <si>
    <t>360781********0127</t>
  </si>
  <si>
    <t>360781********0040</t>
  </si>
  <si>
    <t>360781********0042</t>
  </si>
  <si>
    <t>360781********2927</t>
  </si>
  <si>
    <t>360781********6620</t>
  </si>
  <si>
    <t>360781********2023</t>
  </si>
  <si>
    <t>360733********2827</t>
  </si>
  <si>
    <t>360731********4846</t>
  </si>
  <si>
    <t>360781********5522</t>
  </si>
  <si>
    <t>360734********052X</t>
  </si>
  <si>
    <t>360781********0022</t>
  </si>
  <si>
    <t>360781********1720</t>
  </si>
  <si>
    <t>360781********0060</t>
  </si>
  <si>
    <t>360424********6622</t>
  </si>
  <si>
    <t>360733********0525</t>
  </si>
  <si>
    <t>360781********3628</t>
  </si>
  <si>
    <t>360781********6326</t>
  </si>
  <si>
    <t>360781********1724</t>
  </si>
  <si>
    <t>总平均分</t>
  </si>
  <si>
    <r>
      <t>去掉</t>
    </r>
    <r>
      <rPr>
        <sz val="11"/>
        <color indexed="9"/>
        <rFont val="Calibri"/>
        <family val="2"/>
      </rPr>
      <t>2</t>
    </r>
    <r>
      <rPr>
        <sz val="11"/>
        <color indexed="9"/>
        <rFont val="宋体"/>
        <family val="0"/>
      </rPr>
      <t>个最高分、</t>
    </r>
    <r>
      <rPr>
        <sz val="11"/>
        <color indexed="9"/>
        <rFont val="Calibri"/>
        <family val="2"/>
      </rPr>
      <t>2</t>
    </r>
    <r>
      <rPr>
        <sz val="11"/>
        <color indexed="9"/>
        <rFont val="宋体"/>
        <family val="0"/>
      </rPr>
      <t>个最低分</t>
    </r>
  </si>
  <si>
    <t>一组平均分</t>
  </si>
  <si>
    <t>二组平均分</t>
  </si>
  <si>
    <t>初中数学</t>
  </si>
  <si>
    <t>360781********0055</t>
  </si>
  <si>
    <t>360781********0061</t>
  </si>
  <si>
    <t>360733********0526</t>
  </si>
  <si>
    <t>360730********5412</t>
  </si>
  <si>
    <t>360781********5125</t>
  </si>
  <si>
    <t>360781********2036</t>
  </si>
  <si>
    <t>360781********2026</t>
  </si>
  <si>
    <t>360781********4251</t>
  </si>
  <si>
    <t>362428********0629</t>
  </si>
  <si>
    <t>360730********5014</t>
  </si>
  <si>
    <t>360781********2017</t>
  </si>
  <si>
    <t>360781********0640</t>
  </si>
  <si>
    <t>360781********3622</t>
  </si>
  <si>
    <t>360781********6624</t>
  </si>
  <si>
    <t>360781********5559</t>
  </si>
  <si>
    <t>522424********3822</t>
  </si>
  <si>
    <t>362421********6818</t>
  </si>
  <si>
    <t>360782********352X</t>
  </si>
  <si>
    <t>360731********7338</t>
  </si>
  <si>
    <t>360781********511X</t>
  </si>
  <si>
    <t>初中英语</t>
  </si>
  <si>
    <t>362204********102X</t>
  </si>
  <si>
    <t>360781********0109</t>
  </si>
  <si>
    <t>360781********1027</t>
  </si>
  <si>
    <t>360781********0043</t>
  </si>
  <si>
    <t>362322********8448</t>
  </si>
  <si>
    <t>360781********0025</t>
  </si>
  <si>
    <t>360721********5227</t>
  </si>
  <si>
    <t>360781********2042</t>
  </si>
  <si>
    <t>360733********2325</t>
  </si>
  <si>
    <t>360781********6140</t>
  </si>
  <si>
    <t>362204********8127</t>
  </si>
  <si>
    <t>360781********0026</t>
  </si>
  <si>
    <t>360122********0628</t>
  </si>
  <si>
    <t>360781********292X</t>
  </si>
  <si>
    <t>360781********3621</t>
  </si>
  <si>
    <t>360781********4266</t>
  </si>
  <si>
    <t>360735********164X</t>
  </si>
  <si>
    <t>360781********2104</t>
  </si>
  <si>
    <t>360781********2062</t>
  </si>
  <si>
    <t>360781********5139</t>
  </si>
  <si>
    <t>362502********2068</t>
  </si>
  <si>
    <t>360730********2936</t>
  </si>
  <si>
    <t>360781********3649</t>
  </si>
  <si>
    <t>362422********6246</t>
  </si>
  <si>
    <t>360781********1062</t>
  </si>
  <si>
    <t>360781********364X</t>
  </si>
  <si>
    <t>360781********1723</t>
  </si>
  <si>
    <t>360781********3620</t>
  </si>
  <si>
    <t>360781********370X</t>
  </si>
  <si>
    <t>360781********2012</t>
  </si>
  <si>
    <t>360781********3663</t>
  </si>
  <si>
    <t>362202********1044</t>
  </si>
  <si>
    <t>360781********2933</t>
  </si>
  <si>
    <t>360781********3625</t>
  </si>
  <si>
    <t>360781********0012</t>
  </si>
  <si>
    <t>360781********5168</t>
  </si>
  <si>
    <t>360702********2226</t>
  </si>
  <si>
    <t>360781********0045</t>
  </si>
  <si>
    <t>130522********0048</t>
  </si>
  <si>
    <t>360721********3628</t>
  </si>
  <si>
    <t>360781********0086</t>
  </si>
  <si>
    <t>360781********0048</t>
  </si>
  <si>
    <t>360781********2924</t>
  </si>
  <si>
    <t>360781********7028</t>
  </si>
  <si>
    <t>360781********362X</t>
  </si>
  <si>
    <t>缺考</t>
  </si>
  <si>
    <t>初中物理</t>
  </si>
  <si>
    <t>360781********2919</t>
  </si>
  <si>
    <t>360730********1142</t>
  </si>
  <si>
    <t>360781********4727</t>
  </si>
  <si>
    <t>360521********4816</t>
  </si>
  <si>
    <t>360622********0723</t>
  </si>
  <si>
    <t>360782********4817</t>
  </si>
  <si>
    <t>360681********4257</t>
  </si>
  <si>
    <t>初中化学</t>
  </si>
  <si>
    <t>362302********2512</t>
  </si>
  <si>
    <t>360281********6056</t>
  </si>
  <si>
    <t>360311********0521</t>
  </si>
  <si>
    <t>362532********0922</t>
  </si>
  <si>
    <t>362330********4632</t>
  </si>
  <si>
    <t>360731********4322</t>
  </si>
  <si>
    <t>362202********4423</t>
  </si>
  <si>
    <t>360782********1326</t>
  </si>
  <si>
    <t>362531********0666</t>
  </si>
  <si>
    <t>360734********2448</t>
  </si>
  <si>
    <t>360781********5814</t>
  </si>
  <si>
    <t>360781********5524</t>
  </si>
  <si>
    <t>360731********5368</t>
  </si>
  <si>
    <t>360781********2931</t>
  </si>
  <si>
    <t>360731********4334</t>
  </si>
  <si>
    <t>初中生物</t>
  </si>
  <si>
    <t>360730********5929</t>
  </si>
  <si>
    <t>360781********0105</t>
  </si>
  <si>
    <t>360731********2222</t>
  </si>
  <si>
    <t>360781********5115</t>
  </si>
  <si>
    <t>360734********0036</t>
  </si>
  <si>
    <t>360781********2966</t>
  </si>
  <si>
    <t>360781********2048</t>
  </si>
  <si>
    <t>360721********7250</t>
  </si>
  <si>
    <t>初中政治</t>
  </si>
  <si>
    <t>360781********0083</t>
  </si>
  <si>
    <t>360781********3420</t>
  </si>
  <si>
    <t>360731********1722</t>
  </si>
  <si>
    <t>452424********1201</t>
  </si>
  <si>
    <t>360781********2034</t>
  </si>
  <si>
    <t>360781********4227</t>
  </si>
  <si>
    <t>360781********0064</t>
  </si>
  <si>
    <t>360734********5928</t>
  </si>
  <si>
    <t>初中历史</t>
  </si>
  <si>
    <t>360781********3610</t>
  </si>
  <si>
    <t>360781********3631</t>
  </si>
  <si>
    <t>360730********1429</t>
  </si>
  <si>
    <t>360781********3643</t>
  </si>
  <si>
    <t>360781********2077</t>
  </si>
  <si>
    <t>360781********001X</t>
  </si>
  <si>
    <t>362428********0020</t>
  </si>
  <si>
    <t>360781********0021</t>
  </si>
  <si>
    <t>360781********6134</t>
  </si>
  <si>
    <t>初中地理</t>
  </si>
  <si>
    <t>360731********2220</t>
  </si>
  <si>
    <t>360781********3612</t>
  </si>
  <si>
    <t>360425********3125</t>
  </si>
  <si>
    <t>初中体育</t>
  </si>
  <si>
    <t>360730********1428</t>
  </si>
  <si>
    <t>360781********0044</t>
  </si>
  <si>
    <t>360781********3412</t>
  </si>
  <si>
    <t>360781********1043</t>
  </si>
  <si>
    <t>360781********0010</t>
  </si>
  <si>
    <t>360781********1036</t>
  </si>
  <si>
    <t>360781********551X</t>
  </si>
  <si>
    <t>340111********3026</t>
  </si>
  <si>
    <t>360781********0018</t>
  </si>
  <si>
    <t>360781********3611</t>
  </si>
  <si>
    <t>360781********581X</t>
  </si>
  <si>
    <t>360781********427X</t>
  </si>
  <si>
    <t>360781********2033</t>
  </si>
  <si>
    <t>360781********361X</t>
  </si>
  <si>
    <t>360781********6837</t>
  </si>
  <si>
    <t>360781********4717</t>
  </si>
  <si>
    <t>360781********061X</t>
  </si>
  <si>
    <t>360781********4718</t>
  </si>
  <si>
    <t>360781********1011</t>
  </si>
  <si>
    <t>初中音乐</t>
  </si>
  <si>
    <t>350424********2017</t>
  </si>
  <si>
    <t>360781********3629</t>
  </si>
  <si>
    <t>360781********0046</t>
  </si>
  <si>
    <t>360781********004X</t>
  </si>
  <si>
    <t>360781********4748</t>
  </si>
  <si>
    <t>433122********1524</t>
  </si>
  <si>
    <t>360781********2626</t>
  </si>
  <si>
    <t>初中舞蹈</t>
  </si>
  <si>
    <t>360781********2920</t>
  </si>
  <si>
    <t>360781********2029</t>
  </si>
  <si>
    <t>360781********0107</t>
  </si>
  <si>
    <t>速写20分</t>
  </si>
  <si>
    <t>素描40分</t>
  </si>
  <si>
    <t>初中美术</t>
  </si>
  <si>
    <t>360781********3616</t>
  </si>
  <si>
    <t>360121********5221</t>
  </si>
  <si>
    <t>360781********1712</t>
  </si>
  <si>
    <t>360726********7385</t>
  </si>
  <si>
    <t>421121********7626</t>
  </si>
  <si>
    <t>360781********5824</t>
  </si>
  <si>
    <t>初中计算机</t>
  </si>
  <si>
    <t>360781********0013</t>
  </si>
  <si>
    <r>
      <t>3</t>
    </r>
    <r>
      <rPr>
        <sz val="12"/>
        <color indexed="8"/>
        <rFont val="仿宋_GB2312"/>
        <family val="3"/>
      </rPr>
      <t>60781********5543</t>
    </r>
  </si>
  <si>
    <t>小学体育</t>
  </si>
  <si>
    <t>360781********1047</t>
  </si>
  <si>
    <t>360781********261X</t>
  </si>
  <si>
    <t>360781********4761</t>
  </si>
  <si>
    <t>360781********6114</t>
  </si>
  <si>
    <t>360781********2010</t>
  </si>
  <si>
    <t>360781********4733</t>
  </si>
  <si>
    <t>360781********5834</t>
  </si>
  <si>
    <t>360781********4747</t>
  </si>
  <si>
    <t>360781********1040</t>
  </si>
  <si>
    <t>360781********6811</t>
  </si>
  <si>
    <t>360781********5516</t>
  </si>
  <si>
    <t>360781********5511</t>
  </si>
  <si>
    <t>360781********4250</t>
  </si>
  <si>
    <t>360730********2018</t>
  </si>
  <si>
    <t>360781********3634</t>
  </si>
  <si>
    <t>弹唱面试成绩</t>
  </si>
  <si>
    <t>才艺面试成绩</t>
  </si>
  <si>
    <t>小学音乐</t>
  </si>
  <si>
    <t>360781********2620</t>
  </si>
  <si>
    <t>360781********2021</t>
  </si>
  <si>
    <t>360781********1729</t>
  </si>
  <si>
    <t>360781********2015</t>
  </si>
  <si>
    <t>360781********4221</t>
  </si>
  <si>
    <t>360781********2612</t>
  </si>
  <si>
    <t>360781********0082</t>
  </si>
  <si>
    <t>360781********4742</t>
  </si>
  <si>
    <t>360781********0047</t>
  </si>
  <si>
    <t>360781********4726</t>
  </si>
  <si>
    <t>360781********3627</t>
  </si>
  <si>
    <t>360781********3654</t>
  </si>
  <si>
    <t>小学舞蹈</t>
  </si>
  <si>
    <t>360781********1069</t>
  </si>
  <si>
    <t>小学美术</t>
  </si>
  <si>
    <t>360733********002X</t>
  </si>
  <si>
    <t>360721********0025</t>
  </si>
  <si>
    <t>360781********0041</t>
  </si>
  <si>
    <t>360781********0031</t>
  </si>
  <si>
    <t>360781********1010</t>
  </si>
  <si>
    <t>360781********3652</t>
  </si>
  <si>
    <t>360781********0020</t>
  </si>
  <si>
    <t>360781********003X</t>
  </si>
  <si>
    <t>360781********0070</t>
  </si>
  <si>
    <t>360781********3682</t>
  </si>
  <si>
    <t>360781********421X</t>
  </si>
  <si>
    <t>360781********0016</t>
  </si>
  <si>
    <t>360781********5130</t>
  </si>
  <si>
    <t>360781********1744</t>
  </si>
  <si>
    <t>小学计算机</t>
  </si>
  <si>
    <t>360731********4324</t>
  </si>
  <si>
    <t>360781********5148</t>
  </si>
  <si>
    <t>360733********2746</t>
  </si>
  <si>
    <t>362426********282X</t>
  </si>
  <si>
    <t>362427********8039</t>
  </si>
  <si>
    <t>360734********1327</t>
  </si>
  <si>
    <t>360731********3818</t>
  </si>
  <si>
    <t>360781********3662</t>
  </si>
  <si>
    <t>360732********0927</t>
  </si>
  <si>
    <t>362522********5027</t>
  </si>
  <si>
    <t>360781********5127</t>
  </si>
  <si>
    <t>360731********4810</t>
  </si>
  <si>
    <t>360781********5122</t>
  </si>
  <si>
    <t>360731********7628</t>
  </si>
  <si>
    <t>360721********682X</t>
  </si>
  <si>
    <t>360731********4834</t>
  </si>
  <si>
    <t>小学美术（特岗）</t>
  </si>
  <si>
    <t>360781********0063</t>
  </si>
  <si>
    <t>134</t>
  </si>
  <si>
    <t>3</t>
  </si>
  <si>
    <t>118</t>
  </si>
  <si>
    <t>4</t>
  </si>
  <si>
    <t>94</t>
  </si>
  <si>
    <t>9</t>
  </si>
  <si>
    <t>91.5</t>
  </si>
  <si>
    <t>11</t>
  </si>
  <si>
    <t>136</t>
  </si>
  <si>
    <t>1</t>
  </si>
  <si>
    <t>321322********6411</t>
  </si>
  <si>
    <t>135.5</t>
  </si>
  <si>
    <t>2</t>
  </si>
  <si>
    <t>89.5</t>
  </si>
  <si>
    <t>12</t>
  </si>
  <si>
    <t>84.5</t>
  </si>
  <si>
    <t>14</t>
  </si>
  <si>
    <t>362524********0027</t>
  </si>
  <si>
    <t>86.5</t>
  </si>
  <si>
    <t>13</t>
  </si>
  <si>
    <t>360781********0106</t>
  </si>
  <si>
    <t>100.5</t>
  </si>
  <si>
    <t>7</t>
  </si>
  <si>
    <t>113</t>
  </si>
  <si>
    <t>5</t>
  </si>
  <si>
    <t>103.5</t>
  </si>
  <si>
    <t>6</t>
  </si>
  <si>
    <t>97.5</t>
  </si>
  <si>
    <t>8</t>
  </si>
  <si>
    <t>小学体育（特岗）</t>
  </si>
  <si>
    <t>360732********1740</t>
  </si>
  <si>
    <t>360781********3660</t>
  </si>
  <si>
    <t>360781********0071</t>
  </si>
  <si>
    <t>360781********2014</t>
  </si>
  <si>
    <t>360781********2912</t>
  </si>
  <si>
    <t>360725********0022</t>
  </si>
  <si>
    <t>360781********5517</t>
  </si>
  <si>
    <t>360781********423X</t>
  </si>
  <si>
    <t>360731********6512</t>
  </si>
  <si>
    <t>小学音乐（特岗）</t>
  </si>
  <si>
    <t>111</t>
  </si>
  <si>
    <t>360781********204X</t>
  </si>
  <si>
    <t>113.5</t>
  </si>
  <si>
    <t>360781********1042</t>
  </si>
  <si>
    <t>76.5</t>
  </si>
  <si>
    <t>360781********0120</t>
  </si>
  <si>
    <t>80.5</t>
  </si>
  <si>
    <t>360781********006X</t>
  </si>
  <si>
    <t>48</t>
  </si>
  <si>
    <t>城区特殊教育学校体育</t>
  </si>
  <si>
    <t>360781********1039</t>
  </si>
  <si>
    <t>城区特殊教育学校美术</t>
  </si>
  <si>
    <t>360726********2629</t>
  </si>
  <si>
    <t>城区公办幼儿园舞蹈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</si>
</sst>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1"/>
      <color indexed="8"/>
      <name val="Calibri"/>
      <family val="2"/>
    </font>
    <font>
      <sz val="11"/>
      <name val="宋体"/>
      <family val="0"/>
    </font>
    <font>
      <sz val="11"/>
      <name val="Calibri"/>
      <family val="2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Calibri"/>
      <family val="2"/>
    </font>
    <font>
      <sz val="12"/>
      <name val="仿宋_GB2312"/>
      <family val="3"/>
    </font>
    <font>
      <sz val="11"/>
      <color indexed="10"/>
      <name val="Calibri"/>
      <family val="2"/>
    </font>
    <font>
      <sz val="12"/>
      <color indexed="8"/>
      <name val="仿宋_GB2312"/>
      <family val="3"/>
    </font>
    <font>
      <sz val="11"/>
      <name val="仿宋_GB2312"/>
      <family val="3"/>
    </font>
    <font>
      <sz val="20"/>
      <name val="方正小标宋简体"/>
      <family val="0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简体"/>
      <family val="0"/>
    </font>
    <font>
      <sz val="12"/>
      <color rgb="FF000000"/>
      <name val="宋体"/>
      <family val="0"/>
    </font>
    <font>
      <sz val="12"/>
      <color rgb="FF000000"/>
      <name val="仿宋_GB2312"/>
      <family val="3"/>
    </font>
    <font>
      <sz val="12"/>
      <name val="Calibri Light"/>
      <family val="0"/>
    </font>
    <font>
      <sz val="11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49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49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/>
      <protection/>
    </xf>
    <xf numFmtId="176" fontId="55" fillId="0" borderId="9" xfId="0" applyNumberFormat="1" applyFont="1" applyFill="1" applyBorder="1" applyAlignment="1" applyProtection="1">
      <alignment horizontal="center" vertical="center"/>
      <protection/>
    </xf>
    <xf numFmtId="0" fontId="55" fillId="0" borderId="9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horizontal="left" vertical="top"/>
      <protection/>
    </xf>
    <xf numFmtId="0" fontId="2" fillId="33" borderId="0" xfId="0" applyFont="1" applyFill="1" applyAlignment="1" applyProtection="1">
      <alignment horizontal="center"/>
      <protection/>
    </xf>
    <xf numFmtId="0" fontId="53" fillId="0" borderId="12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53" fillId="0" borderId="13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3" fillId="0" borderId="11" xfId="0" applyFont="1" applyFill="1" applyBorder="1" applyAlignment="1" applyProtection="1">
      <alignment horizontal="center" vertical="center" wrapText="1"/>
      <protection/>
    </xf>
    <xf numFmtId="2" fontId="7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zoomScale="91" zoomScaleNormal="91" zoomScaleSheetLayoutView="100" workbookViewId="0" topLeftCell="A1">
      <pane ySplit="3" topLeftCell="A4" activePane="bottomLeft" state="frozen"/>
      <selection pane="bottomLeft" activeCell="C26" sqref="C26"/>
    </sheetView>
  </sheetViews>
  <sheetFormatPr defaultColWidth="9.140625" defaultRowHeight="15"/>
  <cols>
    <col min="1" max="1" width="3.421875" style="4" customWidth="1"/>
    <col min="2" max="2" width="10.7109375" style="15" customWidth="1"/>
    <col min="3" max="3" width="23.57421875" style="4" customWidth="1"/>
    <col min="4" max="4" width="6.8515625" style="4" customWidth="1"/>
    <col min="5" max="5" width="5.8515625" style="4" customWidth="1"/>
    <col min="6" max="6" width="10.140625" style="4" customWidth="1"/>
    <col min="7" max="7" width="8.8515625" style="4" customWidth="1"/>
    <col min="8" max="8" width="7.57421875" style="4" customWidth="1"/>
    <col min="9" max="9" width="8.57421875" style="4" customWidth="1"/>
    <col min="10" max="10" width="8.8515625" style="4" customWidth="1"/>
    <col min="11" max="11" width="9.7109375" style="4" hidden="1" customWidth="1"/>
    <col min="12" max="12" width="5.57421875" style="4" customWidth="1"/>
    <col min="13" max="13" width="6.140625" style="4" customWidth="1"/>
    <col min="14" max="14" width="6.8515625" style="4" customWidth="1"/>
    <col min="15" max="15" width="6.00390625" style="4" hidden="1" customWidth="1"/>
    <col min="16" max="16" width="7.140625" style="4" customWidth="1"/>
    <col min="17" max="17" width="9.140625" style="4" customWidth="1"/>
    <col min="18" max="18" width="14.00390625" style="4" customWidth="1"/>
    <col min="19" max="16384" width="9.140625" style="4" customWidth="1"/>
  </cols>
  <sheetData>
    <row r="1" spans="1:16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2" customFormat="1" ht="33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48" t="s">
        <v>7</v>
      </c>
      <c r="L2" s="7" t="s">
        <v>8</v>
      </c>
      <c r="M2" s="7" t="s">
        <v>9</v>
      </c>
      <c r="N2" s="48" t="s">
        <v>10</v>
      </c>
      <c r="O2" s="7" t="s">
        <v>11</v>
      </c>
      <c r="P2" s="7" t="s">
        <v>12</v>
      </c>
    </row>
    <row r="3" spans="1:16" s="2" customFormat="1" ht="36.7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49"/>
      <c r="L3" s="7"/>
      <c r="M3" s="7"/>
      <c r="N3" s="49"/>
      <c r="O3" s="7"/>
      <c r="P3" s="7"/>
    </row>
    <row r="4" spans="1:16" s="3" customFormat="1" ht="22.5" customHeight="1">
      <c r="A4" s="11">
        <v>1</v>
      </c>
      <c r="B4" s="23" t="s">
        <v>18</v>
      </c>
      <c r="C4" s="11" t="s">
        <v>19</v>
      </c>
      <c r="D4" s="11">
        <v>138</v>
      </c>
      <c r="E4" s="11">
        <v>1</v>
      </c>
      <c r="F4" s="13">
        <f>D4/200*100</f>
        <v>69</v>
      </c>
      <c r="G4" s="13">
        <f>F4*0.5</f>
        <v>34.5</v>
      </c>
      <c r="H4" s="11">
        <v>80.2</v>
      </c>
      <c r="I4" s="11">
        <f>H4*0.5</f>
        <v>40.1</v>
      </c>
      <c r="J4" s="13">
        <f>G4+I4</f>
        <v>74.6</v>
      </c>
      <c r="K4" s="11"/>
      <c r="L4" s="11">
        <v>1</v>
      </c>
      <c r="M4" s="11"/>
      <c r="N4" s="11" t="s">
        <v>20</v>
      </c>
      <c r="O4" s="11"/>
      <c r="P4" s="11">
        <v>3</v>
      </c>
    </row>
    <row r="5" spans="1:16" s="3" customFormat="1" ht="22.5" customHeight="1">
      <c r="A5" s="11">
        <v>2</v>
      </c>
      <c r="B5" s="23" t="s">
        <v>18</v>
      </c>
      <c r="C5" s="11" t="s">
        <v>21</v>
      </c>
      <c r="D5" s="11">
        <v>119</v>
      </c>
      <c r="E5" s="11">
        <v>2</v>
      </c>
      <c r="F5" s="13">
        <f>D5/200*100</f>
        <v>59.5</v>
      </c>
      <c r="G5" s="13">
        <f>F5*0.5</f>
        <v>29.75</v>
      </c>
      <c r="H5" s="11">
        <v>75</v>
      </c>
      <c r="I5" s="11">
        <f>H5*0.5</f>
        <v>37.5</v>
      </c>
      <c r="J5" s="13">
        <f>G5+I5</f>
        <v>67.25</v>
      </c>
      <c r="K5" s="11"/>
      <c r="L5" s="11">
        <v>2</v>
      </c>
      <c r="M5" s="11"/>
      <c r="N5" s="11" t="s">
        <v>20</v>
      </c>
      <c r="O5" s="11"/>
      <c r="P5" s="11">
        <v>4</v>
      </c>
    </row>
    <row r="6" spans="1:16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</sheetData>
  <sheetProtection/>
  <mergeCells count="13">
    <mergeCell ref="A1:P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  <mergeCell ref="O2:O3"/>
    <mergeCell ref="P2:P3"/>
  </mergeCells>
  <printOptions/>
  <pageMargins left="0.55" right="0.55" top="1" bottom="1" header="0.51" footer="0.51"/>
  <pageSetup horizontalDpi="600" verticalDpi="600" orientation="landscape" paperSize="9"/>
  <headerFooter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N19" sqref="N19"/>
    </sheetView>
  </sheetViews>
  <sheetFormatPr defaultColWidth="9.140625" defaultRowHeight="15"/>
  <cols>
    <col min="1" max="1" width="3.421875" style="4" customWidth="1"/>
    <col min="2" max="2" width="10.57421875" style="15" customWidth="1"/>
    <col min="3" max="3" width="22.28125" style="4" customWidth="1"/>
    <col min="4" max="4" width="6.8515625" style="4" customWidth="1"/>
    <col min="5" max="5" width="3.57421875" style="4" customWidth="1"/>
    <col min="6" max="6" width="7.57421875" style="4" customWidth="1"/>
    <col min="7" max="7" width="8.140625" style="4" customWidth="1"/>
    <col min="8" max="8" width="6.57421875" style="4" customWidth="1"/>
    <col min="9" max="9" width="7.140625" style="4" customWidth="1"/>
    <col min="10" max="10" width="7.7109375" style="4" customWidth="1"/>
    <col min="11" max="11" width="6.00390625" style="4" customWidth="1"/>
    <col min="12" max="12" width="8.57421875" style="4" customWidth="1"/>
    <col min="13" max="13" width="5.57421875" style="4" customWidth="1"/>
    <col min="14" max="14" width="4.140625" style="4" customWidth="1"/>
    <col min="15" max="15" width="6.00390625" style="4" hidden="1" customWidth="1"/>
    <col min="16" max="16" width="5.00390625" style="4" customWidth="1"/>
    <col min="17" max="17" width="3.8515625" style="4" customWidth="1"/>
    <col min="18" max="16384" width="9.140625" style="4" customWidth="1"/>
  </cols>
  <sheetData>
    <row r="1" spans="1:16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s="2" customFormat="1" ht="19.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/>
      <c r="K2" s="7"/>
      <c r="L2" s="7" t="s">
        <v>6</v>
      </c>
      <c r="M2" s="7" t="s">
        <v>8</v>
      </c>
      <c r="N2" s="7" t="s">
        <v>9</v>
      </c>
      <c r="O2" s="7" t="s">
        <v>11</v>
      </c>
      <c r="P2" s="7" t="s">
        <v>65</v>
      </c>
      <c r="Q2" s="7" t="s">
        <v>66</v>
      </c>
    </row>
    <row r="3" spans="1:17" s="2" customFormat="1" ht="72.7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67</v>
      </c>
      <c r="I3" s="7" t="s">
        <v>68</v>
      </c>
      <c r="J3" s="7" t="s">
        <v>69</v>
      </c>
      <c r="K3" s="7" t="s">
        <v>17</v>
      </c>
      <c r="L3" s="7"/>
      <c r="M3" s="7"/>
      <c r="N3" s="7"/>
      <c r="O3" s="7"/>
      <c r="P3" s="7"/>
      <c r="Q3" s="7"/>
    </row>
    <row r="4" spans="1:17" s="3" customFormat="1" ht="42.75" customHeight="1">
      <c r="A4" s="11">
        <v>6</v>
      </c>
      <c r="B4" s="23" t="s">
        <v>70</v>
      </c>
      <c r="C4" s="11" t="s">
        <v>71</v>
      </c>
      <c r="D4" s="11">
        <v>85.5</v>
      </c>
      <c r="E4" s="11">
        <v>1</v>
      </c>
      <c r="F4" s="13">
        <f>D4/2</f>
        <v>42.75</v>
      </c>
      <c r="G4" s="13">
        <f>F4/2</f>
        <v>21.375</v>
      </c>
      <c r="H4" s="11">
        <v>23.56</v>
      </c>
      <c r="I4" s="11">
        <v>48.05</v>
      </c>
      <c r="J4" s="11">
        <f>SUM(H4:I4)</f>
        <v>71.61</v>
      </c>
      <c r="K4" s="11">
        <f>J4/2</f>
        <v>35.805</v>
      </c>
      <c r="L4" s="13">
        <f>G4+K4</f>
        <v>57.18</v>
      </c>
      <c r="M4" s="11">
        <v>1</v>
      </c>
      <c r="N4" s="11"/>
      <c r="O4" s="11"/>
      <c r="P4" s="11">
        <v>6</v>
      </c>
      <c r="Q4" s="20">
        <v>1</v>
      </c>
    </row>
  </sheetData>
  <sheetProtection/>
  <mergeCells count="12">
    <mergeCell ref="A1:P1"/>
    <mergeCell ref="D2:G2"/>
    <mergeCell ref="H2:K2"/>
    <mergeCell ref="A2:A3"/>
    <mergeCell ref="B2:B3"/>
    <mergeCell ref="C2:C3"/>
    <mergeCell ref="L2:L3"/>
    <mergeCell ref="M2:M3"/>
    <mergeCell ref="N2:N3"/>
    <mergeCell ref="O2:O3"/>
    <mergeCell ref="P2:P3"/>
    <mergeCell ref="Q2:Q3"/>
  </mergeCells>
  <printOptions/>
  <pageMargins left="0.7" right="0.7" top="0.75" bottom="0.75" header="0.3" footer="0.3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S6"/>
  <sheetViews>
    <sheetView workbookViewId="0" topLeftCell="A1">
      <selection activeCell="U19" sqref="U19"/>
    </sheetView>
  </sheetViews>
  <sheetFormatPr defaultColWidth="9.140625" defaultRowHeight="15"/>
  <cols>
    <col min="1" max="1" width="3.421875" style="4" customWidth="1"/>
    <col min="2" max="2" width="10.57421875" style="15" customWidth="1"/>
    <col min="3" max="3" width="22.7109375" style="4" customWidth="1"/>
    <col min="4" max="4" width="6.8515625" style="4" customWidth="1"/>
    <col min="5" max="5" width="3.8515625" style="4" customWidth="1"/>
    <col min="6" max="6" width="6.7109375" style="4" customWidth="1"/>
    <col min="7" max="7" width="7.8515625" style="4" customWidth="1"/>
    <col min="8" max="8" width="8.28125" style="4" customWidth="1"/>
    <col min="9" max="9" width="6.7109375" style="4" customWidth="1"/>
    <col min="10" max="11" width="7.57421875" style="4" customWidth="1"/>
    <col min="12" max="12" width="7.140625" style="4" customWidth="1"/>
    <col min="13" max="13" width="7.00390625" style="4" customWidth="1"/>
    <col min="14" max="14" width="6.00390625" style="4" customWidth="1"/>
    <col min="15" max="15" width="6.8515625" style="4" hidden="1" customWidth="1"/>
    <col min="16" max="16" width="6.00390625" style="4" hidden="1" customWidth="1"/>
    <col min="17" max="17" width="7.140625" style="4" hidden="1" customWidth="1"/>
    <col min="18" max="18" width="6.7109375" style="4" customWidth="1"/>
    <col min="19" max="19" width="7.140625" style="4" customWidth="1"/>
    <col min="20" max="16384" width="9.140625" style="4" customWidth="1"/>
  </cols>
  <sheetData>
    <row r="1" spans="1:17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9" s="2" customFormat="1" ht="17.2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/>
      <c r="K2" s="7"/>
      <c r="L2" s="7"/>
      <c r="M2" s="7" t="s">
        <v>6</v>
      </c>
      <c r="N2" s="7" t="s">
        <v>8</v>
      </c>
      <c r="O2" s="7" t="s">
        <v>9</v>
      </c>
      <c r="P2" s="7" t="s">
        <v>11</v>
      </c>
      <c r="Q2" s="7" t="s">
        <v>12</v>
      </c>
      <c r="R2" s="7" t="s">
        <v>72</v>
      </c>
      <c r="S2" s="7" t="s">
        <v>73</v>
      </c>
    </row>
    <row r="3" spans="1:19" s="2" customFormat="1" ht="4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74</v>
      </c>
      <c r="I3" s="7" t="s">
        <v>75</v>
      </c>
      <c r="J3" s="7" t="s">
        <v>76</v>
      </c>
      <c r="K3" s="7" t="s">
        <v>69</v>
      </c>
      <c r="L3" s="7" t="s">
        <v>17</v>
      </c>
      <c r="M3" s="7"/>
      <c r="N3" s="7"/>
      <c r="O3" s="7"/>
      <c r="P3" s="7"/>
      <c r="Q3" s="7"/>
      <c r="R3" s="7"/>
      <c r="S3" s="7"/>
    </row>
    <row r="4" spans="1:19" s="30" customFormat="1" ht="20.25" customHeight="1">
      <c r="A4" s="16">
        <v>20</v>
      </c>
      <c r="B4" s="23" t="s">
        <v>77</v>
      </c>
      <c r="C4" s="16" t="s">
        <v>78</v>
      </c>
      <c r="D4" s="16">
        <v>110</v>
      </c>
      <c r="E4" s="16">
        <v>1</v>
      </c>
      <c r="F4" s="16">
        <f>D4/2</f>
        <v>55</v>
      </c>
      <c r="G4" s="16">
        <f>F4/2</f>
        <v>27.5</v>
      </c>
      <c r="H4" s="16">
        <v>13.5</v>
      </c>
      <c r="I4" s="16">
        <v>37.3</v>
      </c>
      <c r="J4" s="16">
        <v>36.36</v>
      </c>
      <c r="K4" s="11">
        <f>SUM(H4:J4)</f>
        <v>87.16</v>
      </c>
      <c r="L4" s="11">
        <f>K4/2</f>
        <v>43.58</v>
      </c>
      <c r="M4" s="11">
        <f>G4+L4</f>
        <v>71.08</v>
      </c>
      <c r="N4" s="16">
        <v>1</v>
      </c>
      <c r="O4" s="16"/>
      <c r="P4" s="16"/>
      <c r="Q4" s="16"/>
      <c r="R4" s="20">
        <v>20</v>
      </c>
      <c r="S4" s="19">
        <v>20</v>
      </c>
    </row>
    <row r="5" spans="1:19" s="30" customFormat="1" ht="20.25" customHeight="1">
      <c r="A5" s="16">
        <v>24</v>
      </c>
      <c r="B5" s="23" t="s">
        <v>77</v>
      </c>
      <c r="C5" s="16" t="s">
        <v>79</v>
      </c>
      <c r="D5" s="16">
        <v>88</v>
      </c>
      <c r="E5" s="16">
        <v>4</v>
      </c>
      <c r="F5" s="16">
        <f>D5/2</f>
        <v>44</v>
      </c>
      <c r="G5" s="16">
        <f>F5/2</f>
        <v>22</v>
      </c>
      <c r="H5" s="16">
        <v>17.4</v>
      </c>
      <c r="I5" s="16">
        <v>35.6</v>
      </c>
      <c r="J5" s="16">
        <v>37.62</v>
      </c>
      <c r="K5" s="11">
        <f>SUM(H5:J5)</f>
        <v>90.62</v>
      </c>
      <c r="L5" s="11">
        <f>K5/2</f>
        <v>45.31</v>
      </c>
      <c r="M5" s="11">
        <f>G5+L5</f>
        <v>67.31</v>
      </c>
      <c r="N5" s="16">
        <v>2</v>
      </c>
      <c r="O5" s="16"/>
      <c r="P5" s="16"/>
      <c r="Q5" s="16"/>
      <c r="R5" s="20">
        <v>24</v>
      </c>
      <c r="S5" s="19">
        <v>16</v>
      </c>
    </row>
    <row r="6" spans="1:19" s="30" customFormat="1" ht="20.25" customHeight="1">
      <c r="A6" s="16">
        <v>5</v>
      </c>
      <c r="B6" s="12" t="s">
        <v>77</v>
      </c>
      <c r="C6" s="16" t="s">
        <v>80</v>
      </c>
      <c r="D6" s="16">
        <v>89.5</v>
      </c>
      <c r="E6" s="16">
        <v>3</v>
      </c>
      <c r="F6" s="16">
        <f>D6/2</f>
        <v>44.75</v>
      </c>
      <c r="G6" s="16">
        <f>F6/2</f>
        <v>22.375</v>
      </c>
      <c r="H6" s="16">
        <v>13.04</v>
      </c>
      <c r="I6" s="16">
        <v>37.38</v>
      </c>
      <c r="J6" s="16">
        <v>37.4</v>
      </c>
      <c r="K6" s="11">
        <f>SUM(H6:J6)</f>
        <v>87.82</v>
      </c>
      <c r="L6" s="11">
        <f>K6/2</f>
        <v>43.91</v>
      </c>
      <c r="M6" s="11">
        <f>G6+L6</f>
        <v>66.285</v>
      </c>
      <c r="N6" s="16">
        <v>3</v>
      </c>
      <c r="O6" s="16"/>
      <c r="P6" s="16"/>
      <c r="Q6" s="16"/>
      <c r="R6" s="19">
        <v>5</v>
      </c>
      <c r="S6" s="19">
        <v>3</v>
      </c>
    </row>
  </sheetData>
  <sheetProtection/>
  <mergeCells count="13">
    <mergeCell ref="A1:Q1"/>
    <mergeCell ref="D2:G2"/>
    <mergeCell ref="H2:L2"/>
    <mergeCell ref="A2:A3"/>
    <mergeCell ref="B2:B3"/>
    <mergeCell ref="C2:C3"/>
    <mergeCell ref="M2:M3"/>
    <mergeCell ref="N2:N3"/>
    <mergeCell ref="O2:O3"/>
    <mergeCell ref="P2:P3"/>
    <mergeCell ref="Q2:Q3"/>
    <mergeCell ref="R2:R3"/>
    <mergeCell ref="S2:S3"/>
  </mergeCells>
  <printOptions/>
  <pageMargins left="0.7" right="0.7" top="0.75" bottom="0.75" header="0.3" footer="0.3"/>
  <pageSetup horizontalDpi="600" verticalDpi="600" orientation="landscape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Q17" sqref="Q17"/>
    </sheetView>
  </sheetViews>
  <sheetFormatPr defaultColWidth="9.140625" defaultRowHeight="15"/>
  <cols>
    <col min="1" max="1" width="3.421875" style="4" customWidth="1"/>
    <col min="2" max="2" width="12.28125" style="15" customWidth="1"/>
    <col min="3" max="3" width="23.00390625" style="4" customWidth="1"/>
    <col min="4" max="4" width="6.8515625" style="4" customWidth="1"/>
    <col min="5" max="5" width="5.7109375" style="4" customWidth="1"/>
    <col min="6" max="6" width="9.28125" style="4" customWidth="1"/>
    <col min="7" max="7" width="9.140625" style="4" customWidth="1"/>
    <col min="8" max="8" width="8.00390625" style="4" customWidth="1"/>
    <col min="9" max="9" width="8.28125" style="4" customWidth="1"/>
    <col min="10" max="10" width="7.8515625" style="4" customWidth="1"/>
    <col min="11" max="11" width="5.57421875" style="4" customWidth="1"/>
    <col min="12" max="12" width="6.140625" style="4" customWidth="1"/>
    <col min="13" max="13" width="6.00390625" style="4" hidden="1" customWidth="1"/>
    <col min="14" max="14" width="7.14062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27.7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45.7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4" s="3" customFormat="1" ht="57" customHeight="1">
      <c r="A4" s="11">
        <v>3</v>
      </c>
      <c r="B4" s="23" t="s">
        <v>81</v>
      </c>
      <c r="C4" s="11" t="s">
        <v>26</v>
      </c>
      <c r="D4" s="11">
        <v>68.5</v>
      </c>
      <c r="E4" s="11">
        <v>2</v>
      </c>
      <c r="F4" s="13">
        <f>D4/200*100</f>
        <v>34.25</v>
      </c>
      <c r="G4" s="13">
        <f>F4*0.5</f>
        <v>17.125</v>
      </c>
      <c r="H4" s="11"/>
      <c r="I4" s="11"/>
      <c r="J4" s="13">
        <f>G4+I4</f>
        <v>17.125</v>
      </c>
      <c r="K4" s="11"/>
      <c r="L4" s="16" t="s">
        <v>82</v>
      </c>
      <c r="M4" s="11"/>
      <c r="N4" s="11">
        <v>3</v>
      </c>
    </row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7" right="0.7" top="0.75" bottom="0.75" header="0.3" footer="0.3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"/>
  <sheetViews>
    <sheetView zoomScale="85" zoomScaleNormal="85" zoomScaleSheetLayoutView="100" workbookViewId="0" topLeftCell="A1">
      <pane ySplit="3" topLeftCell="A4" activePane="bottomLeft" state="frozen"/>
      <selection pane="bottomLeft" activeCell="F14" sqref="F14"/>
    </sheetView>
  </sheetViews>
  <sheetFormatPr defaultColWidth="9.140625" defaultRowHeight="15"/>
  <cols>
    <col min="1" max="1" width="3.421875" style="4" customWidth="1"/>
    <col min="2" max="2" width="13.7109375" style="15" customWidth="1"/>
    <col min="3" max="3" width="24.8515625" style="4" customWidth="1"/>
    <col min="4" max="4" width="6.8515625" style="4" customWidth="1"/>
    <col min="5" max="5" width="6.28125" style="4" customWidth="1"/>
    <col min="6" max="6" width="11.28125" style="4" customWidth="1"/>
    <col min="7" max="7" width="9.140625" style="4" customWidth="1"/>
    <col min="8" max="8" width="7.7109375" style="4" customWidth="1"/>
    <col min="9" max="9" width="9.00390625" style="4" customWidth="1"/>
    <col min="10" max="10" width="7.8515625" style="4" customWidth="1"/>
    <col min="11" max="11" width="5.57421875" style="4" customWidth="1"/>
    <col min="12" max="12" width="6.8515625" style="4" customWidth="1"/>
    <col min="13" max="13" width="6.00390625" style="4" hidden="1" customWidth="1"/>
    <col min="14" max="14" width="7.14062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28.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36.7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4" s="3" customFormat="1" ht="36.75" customHeight="1">
      <c r="A4" s="11">
        <v>24</v>
      </c>
      <c r="B4" s="23" t="s">
        <v>83</v>
      </c>
      <c r="C4" s="11" t="s">
        <v>84</v>
      </c>
      <c r="D4" s="11">
        <v>141</v>
      </c>
      <c r="E4" s="11">
        <v>1</v>
      </c>
      <c r="F4" s="13">
        <f>D4/200*100</f>
        <v>70.5</v>
      </c>
      <c r="G4" s="13">
        <f>F4*0.5</f>
        <v>35.25</v>
      </c>
      <c r="H4" s="11">
        <v>81</v>
      </c>
      <c r="I4" s="11">
        <f>H4*0.5</f>
        <v>40.5</v>
      </c>
      <c r="J4" s="13">
        <f>G4+I4</f>
        <v>75.75</v>
      </c>
      <c r="K4" s="11">
        <v>1</v>
      </c>
      <c r="L4" s="11"/>
      <c r="M4" s="11" t="s">
        <v>85</v>
      </c>
      <c r="N4" s="11">
        <v>3</v>
      </c>
    </row>
    <row r="5" spans="1:14" s="3" customFormat="1" ht="36.75" customHeight="1">
      <c r="A5" s="11">
        <v>25</v>
      </c>
      <c r="B5" s="23" t="s">
        <v>83</v>
      </c>
      <c r="C5" s="11" t="s">
        <v>86</v>
      </c>
      <c r="D5" s="11">
        <v>119</v>
      </c>
      <c r="E5" s="11">
        <v>2</v>
      </c>
      <c r="F5" s="13">
        <f>D5/200*100</f>
        <v>59.5</v>
      </c>
      <c r="G5" s="13">
        <f>F5*0.5</f>
        <v>29.75</v>
      </c>
      <c r="H5" s="11">
        <v>80.6</v>
      </c>
      <c r="I5" s="11">
        <f>H5*0.5</f>
        <v>40.3</v>
      </c>
      <c r="J5" s="13">
        <f>G5+I5</f>
        <v>70.05</v>
      </c>
      <c r="K5" s="11">
        <v>2</v>
      </c>
      <c r="L5" s="11"/>
      <c r="M5" s="11" t="s">
        <v>85</v>
      </c>
      <c r="N5" s="11">
        <v>4</v>
      </c>
    </row>
    <row r="6" spans="1:14" s="3" customFormat="1" ht="36.75" customHeight="1">
      <c r="A6" s="11">
        <v>26</v>
      </c>
      <c r="B6" s="23" t="s">
        <v>83</v>
      </c>
      <c r="C6" s="11" t="s">
        <v>87</v>
      </c>
      <c r="D6" s="11">
        <v>109.5</v>
      </c>
      <c r="E6" s="11">
        <v>3</v>
      </c>
      <c r="F6" s="13">
        <f>D6/200*100</f>
        <v>54.75</v>
      </c>
      <c r="G6" s="13">
        <f>F6*0.5</f>
        <v>27.375</v>
      </c>
      <c r="H6" s="11">
        <v>81.4</v>
      </c>
      <c r="I6" s="11">
        <f>H6*0.5</f>
        <v>40.7</v>
      </c>
      <c r="J6" s="13">
        <f>G6+I6</f>
        <v>68.075</v>
      </c>
      <c r="K6" s="11">
        <v>3</v>
      </c>
      <c r="L6" s="11"/>
      <c r="M6" s="11" t="s">
        <v>85</v>
      </c>
      <c r="N6" s="11">
        <v>5</v>
      </c>
    </row>
    <row r="7" spans="1:14" s="3" customFormat="1" ht="36.75" customHeight="1">
      <c r="A7" s="11">
        <v>27</v>
      </c>
      <c r="B7" s="23" t="s">
        <v>83</v>
      </c>
      <c r="C7" s="11" t="s">
        <v>88</v>
      </c>
      <c r="D7" s="11">
        <v>94.5</v>
      </c>
      <c r="E7" s="11">
        <v>4</v>
      </c>
      <c r="F7" s="13">
        <f>D7/200*100</f>
        <v>47.25</v>
      </c>
      <c r="G7" s="13">
        <f>F7*0.5</f>
        <v>23.625</v>
      </c>
      <c r="H7" s="11">
        <v>76.2</v>
      </c>
      <c r="I7" s="11">
        <f>H7*0.5</f>
        <v>38.1</v>
      </c>
      <c r="J7" s="13">
        <f>G7+I7</f>
        <v>61.725</v>
      </c>
      <c r="K7" s="11">
        <v>4</v>
      </c>
      <c r="L7" s="11"/>
      <c r="M7" s="11" t="s">
        <v>85</v>
      </c>
      <c r="N7" s="11">
        <v>7</v>
      </c>
    </row>
    <row r="8" spans="1:14" s="3" customFormat="1" ht="36.75" customHeight="1">
      <c r="A8" s="11">
        <v>28</v>
      </c>
      <c r="B8" s="23" t="s">
        <v>83</v>
      </c>
      <c r="C8" s="11" t="s">
        <v>89</v>
      </c>
      <c r="D8" s="11">
        <v>90</v>
      </c>
      <c r="E8" s="11">
        <v>5</v>
      </c>
      <c r="F8" s="13">
        <f>D8/200*100</f>
        <v>45</v>
      </c>
      <c r="G8" s="13">
        <f>F8*0.5</f>
        <v>22.5</v>
      </c>
      <c r="H8" s="11">
        <v>75.8</v>
      </c>
      <c r="I8" s="11">
        <f>H8*0.5</f>
        <v>37.9</v>
      </c>
      <c r="J8" s="13">
        <f>G8+I8</f>
        <v>60.4</v>
      </c>
      <c r="K8" s="11">
        <v>5</v>
      </c>
      <c r="L8" s="11"/>
      <c r="M8" s="11" t="s">
        <v>85</v>
      </c>
      <c r="N8" s="11">
        <v>6</v>
      </c>
    </row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55" right="0.55" top="1" bottom="1" header="0.51" footer="0.5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R21" sqref="R21"/>
    </sheetView>
  </sheetViews>
  <sheetFormatPr defaultColWidth="9.140625" defaultRowHeight="15"/>
  <cols>
    <col min="1" max="1" width="3.421875" style="4" customWidth="1"/>
    <col min="2" max="2" width="10.7109375" style="15" customWidth="1"/>
    <col min="3" max="3" width="23.57421875" style="4" customWidth="1"/>
    <col min="4" max="4" width="6.8515625" style="4" customWidth="1"/>
    <col min="5" max="5" width="6.28125" style="4" customWidth="1"/>
    <col min="6" max="6" width="8.28125" style="4" customWidth="1"/>
    <col min="7" max="7" width="9.140625" style="4" customWidth="1"/>
    <col min="8" max="8" width="6.7109375" style="4" customWidth="1"/>
    <col min="9" max="9" width="7.57421875" style="4" customWidth="1"/>
    <col min="10" max="10" width="8.140625" style="4" customWidth="1"/>
    <col min="11" max="11" width="5.57421875" style="4" customWidth="1"/>
    <col min="12" max="12" width="5.7109375" style="4" customWidth="1"/>
    <col min="13" max="13" width="6.8515625" style="4" customWidth="1"/>
    <col min="14" max="14" width="6.00390625" style="4" hidden="1" customWidth="1"/>
    <col min="15" max="15" width="7.140625" style="4" customWidth="1"/>
    <col min="16" max="16" width="9.140625" style="4" customWidth="1"/>
    <col min="17" max="17" width="14.00390625" style="4" customWidth="1"/>
    <col min="18" max="16384" width="9.140625" style="4" customWidth="1"/>
  </cols>
  <sheetData>
    <row r="1" spans="1:15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2" customFormat="1" ht="31.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48" t="s">
        <v>10</v>
      </c>
      <c r="N2" s="7" t="s">
        <v>11</v>
      </c>
      <c r="O2" s="7" t="s">
        <v>12</v>
      </c>
    </row>
    <row r="3" spans="1:15" s="2" customFormat="1" ht="36.7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49"/>
      <c r="N3" s="7"/>
      <c r="O3" s="7"/>
    </row>
    <row r="4" spans="1:15" s="3" customFormat="1" ht="29.25" customHeight="1">
      <c r="A4" s="11">
        <v>1</v>
      </c>
      <c r="B4" s="23" t="s">
        <v>90</v>
      </c>
      <c r="C4" s="11" t="s">
        <v>91</v>
      </c>
      <c r="D4" s="11">
        <v>123.5</v>
      </c>
      <c r="E4" s="11">
        <v>1</v>
      </c>
      <c r="F4" s="13">
        <f>D4/200*100</f>
        <v>61.75000000000001</v>
      </c>
      <c r="G4" s="13">
        <f>F4*0.5</f>
        <v>30.875000000000004</v>
      </c>
      <c r="H4" s="11">
        <v>83.6</v>
      </c>
      <c r="I4" s="11">
        <f>H4*0.5</f>
        <v>41.8</v>
      </c>
      <c r="J4" s="13">
        <f>G4+I4</f>
        <v>72.675</v>
      </c>
      <c r="K4" s="11">
        <v>1</v>
      </c>
      <c r="L4" s="11"/>
      <c r="M4" s="11" t="s">
        <v>20</v>
      </c>
      <c r="N4" s="11"/>
      <c r="O4" s="11">
        <v>2</v>
      </c>
    </row>
    <row r="5" spans="1:15" s="3" customFormat="1" ht="29.25" customHeight="1">
      <c r="A5" s="11">
        <v>2</v>
      </c>
      <c r="B5" s="23" t="s">
        <v>90</v>
      </c>
      <c r="C5" s="11" t="s">
        <v>92</v>
      </c>
      <c r="D5" s="11">
        <v>99</v>
      </c>
      <c r="E5" s="11">
        <v>2</v>
      </c>
      <c r="F5" s="13">
        <f>D5/200*100</f>
        <v>49.5</v>
      </c>
      <c r="G5" s="13">
        <f>F5*0.5</f>
        <v>24.75</v>
      </c>
      <c r="H5" s="11">
        <v>75.4</v>
      </c>
      <c r="I5" s="11">
        <f>H5*0.5</f>
        <v>37.7</v>
      </c>
      <c r="J5" s="13">
        <f>G5+I5</f>
        <v>62.45</v>
      </c>
      <c r="K5" s="11">
        <v>2</v>
      </c>
      <c r="L5" s="11"/>
      <c r="M5" s="11" t="s">
        <v>20</v>
      </c>
      <c r="N5" s="11"/>
      <c r="O5" s="11">
        <v>1</v>
      </c>
    </row>
    <row r="6" spans="1:15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</sheetData>
  <sheetProtection/>
  <mergeCells count="12">
    <mergeCell ref="A1:O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R16" sqref="R16"/>
    </sheetView>
  </sheetViews>
  <sheetFormatPr defaultColWidth="9.140625" defaultRowHeight="15"/>
  <cols>
    <col min="1" max="1" width="3.421875" style="4" customWidth="1"/>
    <col min="2" max="2" width="13.7109375" style="15" customWidth="1"/>
    <col min="3" max="3" width="24.8515625" style="4" customWidth="1"/>
    <col min="4" max="4" width="6.8515625" style="4" customWidth="1"/>
    <col min="5" max="5" width="6.28125" style="4" customWidth="1"/>
    <col min="6" max="6" width="8.140625" style="4" customWidth="1"/>
    <col min="7" max="7" width="7.8515625" style="4" customWidth="1"/>
    <col min="8" max="8" width="6.8515625" style="4" customWidth="1"/>
    <col min="9" max="9" width="9.7109375" style="4" customWidth="1"/>
    <col min="10" max="10" width="7.8515625" style="4" customWidth="1"/>
    <col min="11" max="11" width="5.57421875" style="4" customWidth="1"/>
    <col min="12" max="12" width="5.7109375" style="4" customWidth="1"/>
    <col min="13" max="13" width="6.00390625" style="4" hidden="1" customWidth="1"/>
    <col min="14" max="14" width="7.14062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28.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36.7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4" s="3" customFormat="1" ht="33" customHeight="1">
      <c r="A4" s="11">
        <v>23</v>
      </c>
      <c r="B4" s="23" t="s">
        <v>93</v>
      </c>
      <c r="C4" s="11" t="s">
        <v>94</v>
      </c>
      <c r="D4" s="11">
        <v>116</v>
      </c>
      <c r="E4" s="11">
        <v>1</v>
      </c>
      <c r="F4" s="13">
        <f>D4/200*100</f>
        <v>57.99999999999999</v>
      </c>
      <c r="G4" s="13">
        <f>F4*0.5</f>
        <v>28.999999999999996</v>
      </c>
      <c r="H4" s="11">
        <v>85</v>
      </c>
      <c r="I4" s="11">
        <f>H4*0.5</f>
        <v>42.5</v>
      </c>
      <c r="J4" s="13">
        <f>G4+I4</f>
        <v>71.5</v>
      </c>
      <c r="K4" s="11">
        <v>1</v>
      </c>
      <c r="L4" s="11"/>
      <c r="M4" s="11" t="s">
        <v>85</v>
      </c>
      <c r="N4" s="11">
        <v>2</v>
      </c>
    </row>
    <row r="5" spans="1:14" s="3" customFormat="1" ht="33" customHeight="1">
      <c r="A5" s="11">
        <v>22</v>
      </c>
      <c r="B5" s="23" t="s">
        <v>93</v>
      </c>
      <c r="C5" s="11" t="s">
        <v>95</v>
      </c>
      <c r="D5" s="11">
        <v>74</v>
      </c>
      <c r="E5" s="11">
        <v>2</v>
      </c>
      <c r="F5" s="13">
        <f>D5/200*100</f>
        <v>37</v>
      </c>
      <c r="G5" s="13">
        <f>F5*0.5</f>
        <v>18.5</v>
      </c>
      <c r="H5" s="11">
        <v>75</v>
      </c>
      <c r="I5" s="11">
        <f>H5*0.5</f>
        <v>37.5</v>
      </c>
      <c r="J5" s="13">
        <f>G5+I5</f>
        <v>56</v>
      </c>
      <c r="K5" s="11">
        <v>2</v>
      </c>
      <c r="L5" s="11"/>
      <c r="M5" s="11" t="s">
        <v>85</v>
      </c>
      <c r="N5" s="11">
        <v>1</v>
      </c>
    </row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7" right="0.7" top="0.75" bottom="0.75" header="0.3" footer="0.3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8"/>
  <sheetViews>
    <sheetView zoomScale="85" zoomScaleNormal="85" zoomScaleSheetLayoutView="100" workbookViewId="0" topLeftCell="A1">
      <pane ySplit="3" topLeftCell="A4" activePane="bottomLeft" state="frozen"/>
      <selection pane="bottomLeft" activeCell="W16" sqref="W16"/>
    </sheetView>
  </sheetViews>
  <sheetFormatPr defaultColWidth="9.140625" defaultRowHeight="15"/>
  <cols>
    <col min="1" max="1" width="3.421875" style="4" customWidth="1"/>
    <col min="2" max="2" width="16.140625" style="15" customWidth="1"/>
    <col min="3" max="3" width="24.8515625" style="4" customWidth="1"/>
    <col min="4" max="4" width="6.8515625" style="4" customWidth="1"/>
    <col min="5" max="5" width="4.57421875" style="4" customWidth="1"/>
    <col min="6" max="6" width="8.8515625" style="4" customWidth="1"/>
    <col min="7" max="7" width="8.140625" style="4" customWidth="1"/>
    <col min="8" max="8" width="8.00390625" style="4" customWidth="1"/>
    <col min="9" max="9" width="7.28125" style="4" customWidth="1"/>
    <col min="10" max="10" width="8.140625" style="4" customWidth="1"/>
    <col min="11" max="11" width="5.57421875" style="4" customWidth="1"/>
    <col min="12" max="12" width="5.00390625" style="4" customWidth="1"/>
    <col min="13" max="13" width="6.00390625" style="4" hidden="1" customWidth="1"/>
    <col min="14" max="14" width="6.57421875" style="4" customWidth="1"/>
    <col min="15" max="15" width="6.00390625" style="4" customWidth="1"/>
    <col min="16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5" s="2" customFormat="1" ht="38.2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65</v>
      </c>
      <c r="O2" s="7" t="s">
        <v>66</v>
      </c>
    </row>
    <row r="3" spans="1:15" s="2" customFormat="1" ht="39.7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67</v>
      </c>
      <c r="I3" s="7" t="s">
        <v>17</v>
      </c>
      <c r="J3" s="7"/>
      <c r="K3" s="7"/>
      <c r="L3" s="7"/>
      <c r="M3" s="7"/>
      <c r="N3" s="7"/>
      <c r="O3" s="7"/>
    </row>
    <row r="4" spans="1:15" s="3" customFormat="1" ht="34.5" customHeight="1">
      <c r="A4" s="11">
        <v>1</v>
      </c>
      <c r="B4" s="23" t="s">
        <v>96</v>
      </c>
      <c r="C4" s="11" t="s">
        <v>97</v>
      </c>
      <c r="D4" s="11">
        <v>105.5</v>
      </c>
      <c r="E4" s="11">
        <v>1</v>
      </c>
      <c r="F4" s="13">
        <f>D4/2</f>
        <v>52.75</v>
      </c>
      <c r="G4" s="13">
        <f>F4/2</f>
        <v>26.375</v>
      </c>
      <c r="H4" s="11">
        <v>83.89</v>
      </c>
      <c r="I4" s="11">
        <f>H4/2</f>
        <v>41.945</v>
      </c>
      <c r="J4" s="13">
        <f>G4+I4</f>
        <v>68.32</v>
      </c>
      <c r="K4" s="11">
        <v>1</v>
      </c>
      <c r="L4" s="11"/>
      <c r="M4" s="11"/>
      <c r="N4" s="11">
        <v>4</v>
      </c>
      <c r="O4" s="20"/>
    </row>
    <row r="5" spans="1:15" s="3" customFormat="1" ht="34.5" customHeight="1">
      <c r="A5" s="11">
        <v>2</v>
      </c>
      <c r="B5" s="23" t="s">
        <v>96</v>
      </c>
      <c r="C5" s="11" t="s">
        <v>98</v>
      </c>
      <c r="D5" s="11">
        <v>81.5</v>
      </c>
      <c r="E5" s="11">
        <v>2</v>
      </c>
      <c r="F5" s="13">
        <f>D5/2</f>
        <v>40.75</v>
      </c>
      <c r="G5" s="13">
        <f>F5/2</f>
        <v>20.375</v>
      </c>
      <c r="H5" s="11">
        <v>83.34</v>
      </c>
      <c r="I5" s="11">
        <f>H5/2</f>
        <v>41.67</v>
      </c>
      <c r="J5" s="13">
        <f>G5+I5</f>
        <v>62.045</v>
      </c>
      <c r="K5" s="11">
        <v>2</v>
      </c>
      <c r="L5" s="11"/>
      <c r="M5" s="11"/>
      <c r="N5" s="11">
        <v>5</v>
      </c>
      <c r="O5" s="20"/>
    </row>
    <row r="6" spans="1:15" s="3" customFormat="1" ht="34.5" customHeight="1">
      <c r="A6" s="11">
        <v>3</v>
      </c>
      <c r="B6" s="23" t="s">
        <v>96</v>
      </c>
      <c r="C6" s="11" t="s">
        <v>99</v>
      </c>
      <c r="D6" s="11">
        <v>79.5</v>
      </c>
      <c r="E6" s="11">
        <v>3</v>
      </c>
      <c r="F6" s="13">
        <f>D6/2</f>
        <v>39.75</v>
      </c>
      <c r="G6" s="13">
        <f>F6/2</f>
        <v>19.875</v>
      </c>
      <c r="H6" s="11">
        <v>82.92</v>
      </c>
      <c r="I6" s="11">
        <f>H6/2</f>
        <v>41.46</v>
      </c>
      <c r="J6" s="13">
        <f>G6+I6</f>
        <v>61.335</v>
      </c>
      <c r="K6" s="11">
        <v>3</v>
      </c>
      <c r="L6" s="11"/>
      <c r="M6" s="11"/>
      <c r="N6" s="11">
        <v>3</v>
      </c>
      <c r="O6" s="20"/>
    </row>
    <row r="7" spans="1:15" s="3" customFormat="1" ht="34.5" customHeight="1">
      <c r="A7" s="11">
        <v>4</v>
      </c>
      <c r="B7" s="23" t="s">
        <v>96</v>
      </c>
      <c r="C7" s="11" t="s">
        <v>100</v>
      </c>
      <c r="D7" s="11">
        <v>72.5</v>
      </c>
      <c r="E7" s="11">
        <v>4</v>
      </c>
      <c r="F7" s="13">
        <f>D7/2</f>
        <v>36.25</v>
      </c>
      <c r="G7" s="13">
        <f>F7/2</f>
        <v>18.125</v>
      </c>
      <c r="H7" s="11">
        <v>85.61</v>
      </c>
      <c r="I7" s="11">
        <f>H7/2</f>
        <v>42.805</v>
      </c>
      <c r="J7" s="13">
        <f>G7+I7</f>
        <v>60.93</v>
      </c>
      <c r="K7" s="11">
        <v>4</v>
      </c>
      <c r="L7" s="11"/>
      <c r="M7" s="11"/>
      <c r="N7" s="11">
        <v>1</v>
      </c>
      <c r="O7" s="20"/>
    </row>
    <row r="8" spans="1:15" s="3" customFormat="1" ht="34.5" customHeight="1">
      <c r="A8" s="11">
        <v>5</v>
      </c>
      <c r="B8" s="23" t="s">
        <v>96</v>
      </c>
      <c r="C8" s="11" t="s">
        <v>101</v>
      </c>
      <c r="D8" s="11">
        <v>65.5</v>
      </c>
      <c r="E8" s="11">
        <v>6</v>
      </c>
      <c r="F8" s="13">
        <f>D8/2</f>
        <v>32.75</v>
      </c>
      <c r="G8" s="13">
        <f>F8/2</f>
        <v>16.375</v>
      </c>
      <c r="H8" s="11">
        <v>80.45</v>
      </c>
      <c r="I8" s="11">
        <f>H8/2</f>
        <v>40.225</v>
      </c>
      <c r="J8" s="13">
        <f>G8+I8</f>
        <v>56.6</v>
      </c>
      <c r="K8" s="11">
        <v>5</v>
      </c>
      <c r="L8" s="11"/>
      <c r="M8" s="11"/>
      <c r="N8" s="11">
        <v>2</v>
      </c>
      <c r="O8" s="20"/>
    </row>
  </sheetData>
  <sheetProtection/>
  <mergeCells count="12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  <mergeCell ref="O2:O3"/>
  </mergeCells>
  <printOptions/>
  <pageMargins left="0.55" right="0.55" top="1" bottom="1" header="0.51" footer="0.51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"/>
  <sheetViews>
    <sheetView zoomScale="85" zoomScaleNormal="85" zoomScaleSheetLayoutView="100" workbookViewId="0" topLeftCell="A1">
      <pane ySplit="3" topLeftCell="A4" activePane="bottomLeft" state="frozen"/>
      <selection pane="bottomLeft" activeCell="V24" sqref="V24"/>
    </sheetView>
  </sheetViews>
  <sheetFormatPr defaultColWidth="9.140625" defaultRowHeight="15"/>
  <cols>
    <col min="1" max="1" width="3.421875" style="4" customWidth="1"/>
    <col min="2" max="2" width="15.140625" style="15" customWidth="1"/>
    <col min="3" max="3" width="23.8515625" style="4" customWidth="1"/>
    <col min="4" max="4" width="6.8515625" style="4" customWidth="1"/>
    <col min="5" max="5" width="6.28125" style="4" customWidth="1"/>
    <col min="6" max="6" width="8.8515625" style="4" customWidth="1"/>
    <col min="7" max="7" width="9.140625" style="4" customWidth="1"/>
    <col min="8" max="8" width="7.7109375" style="4" customWidth="1"/>
    <col min="9" max="9" width="8.421875" style="4" customWidth="1"/>
    <col min="10" max="10" width="7.8515625" style="4" customWidth="1"/>
    <col min="11" max="11" width="5.57421875" style="4" customWidth="1"/>
    <col min="12" max="12" width="6.8515625" style="4" customWidth="1"/>
    <col min="13" max="13" width="6.00390625" style="4" hidden="1" customWidth="1"/>
    <col min="14" max="14" width="7.14062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33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37.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4" s="3" customFormat="1" ht="35.25" customHeight="1">
      <c r="A4" s="17">
        <v>21</v>
      </c>
      <c r="B4" s="23" t="s">
        <v>102</v>
      </c>
      <c r="C4" s="18" t="s">
        <v>103</v>
      </c>
      <c r="D4" s="11">
        <v>91</v>
      </c>
      <c r="E4" s="11">
        <v>2</v>
      </c>
      <c r="F4" s="17">
        <f>D4/200*100</f>
        <v>45.5</v>
      </c>
      <c r="G4" s="17">
        <f>F4*0.5</f>
        <v>22.75</v>
      </c>
      <c r="H4" s="11">
        <v>77</v>
      </c>
      <c r="I4" s="17">
        <f>H4*0.5</f>
        <v>38.5</v>
      </c>
      <c r="J4" s="17">
        <f>G4+I4</f>
        <v>61.25</v>
      </c>
      <c r="K4" s="11">
        <v>1</v>
      </c>
      <c r="L4" s="11"/>
      <c r="M4" s="17" t="s">
        <v>24</v>
      </c>
      <c r="N4" s="11">
        <v>14</v>
      </c>
    </row>
    <row r="5" spans="1:14" s="3" customFormat="1" ht="35.25" customHeight="1">
      <c r="A5" s="17">
        <v>22</v>
      </c>
      <c r="B5" s="23" t="s">
        <v>102</v>
      </c>
      <c r="C5" s="18" t="s">
        <v>104</v>
      </c>
      <c r="D5" s="11">
        <v>84</v>
      </c>
      <c r="E5" s="11">
        <v>4</v>
      </c>
      <c r="F5" s="17">
        <f>D5/200*100</f>
        <v>42</v>
      </c>
      <c r="G5" s="17">
        <f>F5*0.5</f>
        <v>21</v>
      </c>
      <c r="H5" s="11">
        <v>54</v>
      </c>
      <c r="I5" s="17">
        <f>H5*0.5</f>
        <v>27</v>
      </c>
      <c r="J5" s="17">
        <f>G5+I5</f>
        <v>48</v>
      </c>
      <c r="K5" s="11">
        <v>2</v>
      </c>
      <c r="L5" s="11"/>
      <c r="M5" s="17" t="s">
        <v>24</v>
      </c>
      <c r="N5" s="11">
        <v>16</v>
      </c>
    </row>
    <row r="6" ht="24.75" customHeight="1"/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55" right="0.55" top="1" bottom="1" header="0.51" footer="0.51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"/>
  <sheetViews>
    <sheetView zoomScale="85" zoomScaleNormal="85" zoomScaleSheetLayoutView="100" workbookViewId="0" topLeftCell="A1">
      <pane ySplit="3" topLeftCell="A4" activePane="bottomLeft" state="frozen"/>
      <selection pane="bottomLeft" activeCell="W23" sqref="W23"/>
    </sheetView>
  </sheetViews>
  <sheetFormatPr defaultColWidth="9.140625" defaultRowHeight="15"/>
  <cols>
    <col min="1" max="1" width="3.421875" style="4" customWidth="1"/>
    <col min="2" max="2" width="12.00390625" style="15" customWidth="1"/>
    <col min="3" max="3" width="24.57421875" style="4" customWidth="1"/>
    <col min="4" max="4" width="6.8515625" style="4" customWidth="1"/>
    <col min="5" max="5" width="5.7109375" style="4" customWidth="1"/>
    <col min="6" max="6" width="9.28125" style="4" customWidth="1"/>
    <col min="7" max="7" width="9.140625" style="4" customWidth="1"/>
    <col min="8" max="8" width="8.00390625" style="4" customWidth="1"/>
    <col min="9" max="9" width="8.28125" style="4" customWidth="1"/>
    <col min="10" max="10" width="7.8515625" style="4" customWidth="1"/>
    <col min="11" max="11" width="5.57421875" style="4" customWidth="1"/>
    <col min="12" max="12" width="6.140625" style="4" customWidth="1"/>
    <col min="13" max="13" width="6.00390625" style="4" hidden="1" customWidth="1"/>
    <col min="14" max="14" width="7.14062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27.7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39.7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4" s="3" customFormat="1" ht="36" customHeight="1">
      <c r="A4" s="11">
        <v>1</v>
      </c>
      <c r="B4" s="23" t="s">
        <v>105</v>
      </c>
      <c r="C4" s="11" t="s">
        <v>106</v>
      </c>
      <c r="D4" s="11">
        <v>111.5</v>
      </c>
      <c r="E4" s="11">
        <v>1</v>
      </c>
      <c r="F4" s="13">
        <f>D4/200*100</f>
        <v>55.75</v>
      </c>
      <c r="G4" s="13">
        <f>F4*0.5</f>
        <v>27.875</v>
      </c>
      <c r="H4" s="11">
        <v>83.1</v>
      </c>
      <c r="I4" s="11">
        <f>H4*0.5</f>
        <v>41.55</v>
      </c>
      <c r="J4" s="13">
        <f>G4+I4</f>
        <v>69.425</v>
      </c>
      <c r="K4" s="11">
        <v>1</v>
      </c>
      <c r="L4" s="11"/>
      <c r="M4" s="11"/>
      <c r="N4" s="11">
        <v>2</v>
      </c>
    </row>
    <row r="5" spans="1:14" s="3" customFormat="1" ht="36" customHeight="1">
      <c r="A5" s="11">
        <v>2</v>
      </c>
      <c r="B5" s="23" t="s">
        <v>105</v>
      </c>
      <c r="C5" s="11" t="s">
        <v>107</v>
      </c>
      <c r="D5" s="11">
        <v>55.5</v>
      </c>
      <c r="E5" s="11">
        <v>2</v>
      </c>
      <c r="F5" s="13">
        <f>D5/200*100</f>
        <v>27.750000000000004</v>
      </c>
      <c r="G5" s="13">
        <f>F5*0.5</f>
        <v>13.875000000000002</v>
      </c>
      <c r="H5" s="11">
        <v>84.7</v>
      </c>
      <c r="I5" s="11">
        <f>H5*0.5</f>
        <v>42.35</v>
      </c>
      <c r="J5" s="13">
        <f>G5+I5</f>
        <v>56.225</v>
      </c>
      <c r="K5" s="11">
        <v>2</v>
      </c>
      <c r="L5" s="11"/>
      <c r="M5" s="11"/>
      <c r="N5" s="11">
        <v>1</v>
      </c>
    </row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55" right="0.55" top="1" bottom="1" header="0.51" footer="0.51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48" sqref="A48:IV50"/>
    </sheetView>
  </sheetViews>
  <sheetFormatPr defaultColWidth="9.140625" defaultRowHeight="15"/>
  <cols>
    <col min="1" max="1" width="3.421875" style="4" customWidth="1"/>
    <col min="2" max="2" width="10.140625" style="15" customWidth="1"/>
    <col min="3" max="3" width="22.8515625" style="4" customWidth="1"/>
    <col min="4" max="4" width="6.8515625" style="4" customWidth="1"/>
    <col min="5" max="5" width="5.00390625" style="4" customWidth="1"/>
    <col min="6" max="6" width="7.57421875" style="4" customWidth="1"/>
    <col min="7" max="7" width="7.8515625" style="4" customWidth="1"/>
    <col min="8" max="8" width="6.7109375" style="4" customWidth="1"/>
    <col min="9" max="9" width="9.140625" style="4" customWidth="1"/>
    <col min="10" max="10" width="8.421875" style="4" customWidth="1"/>
    <col min="11" max="11" width="8.140625" style="4" customWidth="1"/>
    <col min="12" max="12" width="6.140625" style="4" customWidth="1"/>
    <col min="13" max="13" width="4.140625" style="4" customWidth="1"/>
    <col min="14" max="14" width="6.8515625" style="4" customWidth="1"/>
    <col min="15" max="15" width="6.00390625" style="4" hidden="1" customWidth="1"/>
    <col min="16" max="16" width="4.8515625" style="4" customWidth="1"/>
    <col min="17" max="16384" width="9.140625" style="4" customWidth="1"/>
  </cols>
  <sheetData>
    <row r="1" spans="1:16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2" customFormat="1" ht="18.7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44" t="s">
        <v>5</v>
      </c>
      <c r="I2" s="47"/>
      <c r="J2" s="47"/>
      <c r="K2" s="7" t="s">
        <v>6</v>
      </c>
      <c r="L2" s="7" t="s">
        <v>8</v>
      </c>
      <c r="M2" s="7" t="s">
        <v>9</v>
      </c>
      <c r="N2" s="48" t="s">
        <v>10</v>
      </c>
      <c r="O2" s="7" t="s">
        <v>11</v>
      </c>
      <c r="P2" s="7" t="s">
        <v>12</v>
      </c>
    </row>
    <row r="3" spans="1:16" s="2" customFormat="1" ht="38.2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108</v>
      </c>
      <c r="J3" s="7" t="s">
        <v>17</v>
      </c>
      <c r="K3" s="7"/>
      <c r="L3" s="7"/>
      <c r="M3" s="7"/>
      <c r="N3" s="49"/>
      <c r="O3" s="7"/>
      <c r="P3" s="7"/>
    </row>
    <row r="4" spans="1:17" s="3" customFormat="1" ht="27" customHeight="1">
      <c r="A4" s="11">
        <v>1</v>
      </c>
      <c r="B4" s="23" t="s">
        <v>109</v>
      </c>
      <c r="C4" s="11" t="s">
        <v>110</v>
      </c>
      <c r="D4" s="11">
        <v>155.5</v>
      </c>
      <c r="E4" s="11">
        <v>4</v>
      </c>
      <c r="F4" s="13">
        <f aca="true" t="shared" si="0" ref="F4:F46">D4/200*100</f>
        <v>77.75</v>
      </c>
      <c r="G4" s="13">
        <f aca="true" t="shared" si="1" ref="G4:G46">F4*0.5</f>
        <v>38.875</v>
      </c>
      <c r="H4" s="11">
        <v>88.4</v>
      </c>
      <c r="I4" s="50">
        <f>H4*(J$48/J$49)</f>
        <v>88.29201101928373</v>
      </c>
      <c r="J4" s="50">
        <f aca="true" t="shared" si="2" ref="J4:J46">H4*0.5</f>
        <v>44.2</v>
      </c>
      <c r="K4" s="13">
        <f aca="true" t="shared" si="3" ref="K4:K46">G4+J4</f>
        <v>83.075</v>
      </c>
      <c r="L4" s="11">
        <f aca="true" t="shared" si="4" ref="L4:L46">RANK(K4,K$4:K$46)</f>
        <v>1</v>
      </c>
      <c r="M4" s="11"/>
      <c r="N4" s="11" t="s">
        <v>20</v>
      </c>
      <c r="O4" s="11"/>
      <c r="P4" s="11">
        <v>7</v>
      </c>
      <c r="Q4" s="4"/>
    </row>
    <row r="5" spans="1:16" s="3" customFormat="1" ht="27" customHeight="1">
      <c r="A5" s="11">
        <v>2</v>
      </c>
      <c r="B5" s="11" t="s">
        <v>109</v>
      </c>
      <c r="C5" s="11" t="s">
        <v>111</v>
      </c>
      <c r="D5" s="11">
        <v>157.5</v>
      </c>
      <c r="E5" s="11">
        <v>2</v>
      </c>
      <c r="F5" s="13">
        <f t="shared" si="0"/>
        <v>78.75</v>
      </c>
      <c r="G5" s="13">
        <f t="shared" si="1"/>
        <v>39.375</v>
      </c>
      <c r="H5" s="11">
        <v>87</v>
      </c>
      <c r="I5" s="50">
        <f>H5*(J$48/J$50)</f>
        <v>87.05242158304375</v>
      </c>
      <c r="J5" s="50">
        <f t="shared" si="2"/>
        <v>43.5</v>
      </c>
      <c r="K5" s="13">
        <f t="shared" si="3"/>
        <v>82.875</v>
      </c>
      <c r="L5" s="11">
        <f t="shared" si="4"/>
        <v>2</v>
      </c>
      <c r="M5" s="11"/>
      <c r="N5" s="11" t="s">
        <v>112</v>
      </c>
      <c r="O5" s="11"/>
      <c r="P5" s="11">
        <v>18</v>
      </c>
    </row>
    <row r="6" spans="1:16" s="3" customFormat="1" ht="27" customHeight="1">
      <c r="A6" s="11">
        <v>3</v>
      </c>
      <c r="B6" s="11" t="s">
        <v>109</v>
      </c>
      <c r="C6" s="11" t="s">
        <v>113</v>
      </c>
      <c r="D6" s="11">
        <v>157.5</v>
      </c>
      <c r="E6" s="11">
        <v>2</v>
      </c>
      <c r="F6" s="13">
        <f t="shared" si="0"/>
        <v>78.75</v>
      </c>
      <c r="G6" s="13">
        <f t="shared" si="1"/>
        <v>39.375</v>
      </c>
      <c r="H6" s="11">
        <v>85.4</v>
      </c>
      <c r="I6" s="50">
        <f>H6*(J$48/J$50)</f>
        <v>85.4514575079533</v>
      </c>
      <c r="J6" s="50">
        <f t="shared" si="2"/>
        <v>42.7</v>
      </c>
      <c r="K6" s="13">
        <f t="shared" si="3"/>
        <v>82.075</v>
      </c>
      <c r="L6" s="11">
        <f t="shared" si="4"/>
        <v>3</v>
      </c>
      <c r="M6" s="11"/>
      <c r="N6" s="11" t="s">
        <v>112</v>
      </c>
      <c r="O6" s="11"/>
      <c r="P6" s="11">
        <v>8</v>
      </c>
    </row>
    <row r="7" spans="1:16" s="3" customFormat="1" ht="27" customHeight="1">
      <c r="A7" s="11">
        <v>4</v>
      </c>
      <c r="B7" s="45" t="s">
        <v>109</v>
      </c>
      <c r="C7" s="45" t="s">
        <v>114</v>
      </c>
      <c r="D7" s="45">
        <v>160.5</v>
      </c>
      <c r="E7" s="45">
        <v>1</v>
      </c>
      <c r="F7" s="13">
        <f t="shared" si="0"/>
        <v>80.25</v>
      </c>
      <c r="G7" s="13">
        <f t="shared" si="1"/>
        <v>40.125</v>
      </c>
      <c r="H7" s="45">
        <v>83</v>
      </c>
      <c r="I7" s="50">
        <f>H7*(J$48/J$50)</f>
        <v>83.0500113953176</v>
      </c>
      <c r="J7" s="50">
        <f t="shared" si="2"/>
        <v>41.5</v>
      </c>
      <c r="K7" s="13">
        <f t="shared" si="3"/>
        <v>81.625</v>
      </c>
      <c r="L7" s="11">
        <f t="shared" si="4"/>
        <v>4</v>
      </c>
      <c r="M7" s="45"/>
      <c r="N7" s="45" t="s">
        <v>112</v>
      </c>
      <c r="O7" s="45"/>
      <c r="P7" s="45">
        <v>5</v>
      </c>
    </row>
    <row r="8" spans="1:16" s="3" customFormat="1" ht="27" customHeight="1">
      <c r="A8" s="11">
        <v>5</v>
      </c>
      <c r="B8" s="11" t="s">
        <v>109</v>
      </c>
      <c r="C8" s="11" t="s">
        <v>115</v>
      </c>
      <c r="D8" s="11">
        <v>149.5</v>
      </c>
      <c r="E8" s="11">
        <v>6</v>
      </c>
      <c r="F8" s="13">
        <f t="shared" si="0"/>
        <v>74.75</v>
      </c>
      <c r="G8" s="13">
        <f t="shared" si="1"/>
        <v>37.375</v>
      </c>
      <c r="H8" s="11">
        <v>83.6</v>
      </c>
      <c r="I8" s="50">
        <f>H8*(J$48/J$50)</f>
        <v>83.65037292347652</v>
      </c>
      <c r="J8" s="50">
        <f t="shared" si="2"/>
        <v>41.8</v>
      </c>
      <c r="K8" s="13">
        <f t="shared" si="3"/>
        <v>79.175</v>
      </c>
      <c r="L8" s="11">
        <f t="shared" si="4"/>
        <v>5</v>
      </c>
      <c r="M8" s="11"/>
      <c r="N8" s="11" t="s">
        <v>112</v>
      </c>
      <c r="O8" s="11"/>
      <c r="P8" s="11">
        <v>23</v>
      </c>
    </row>
    <row r="9" spans="1:17" s="3" customFormat="1" ht="27" customHeight="1">
      <c r="A9" s="11">
        <v>6</v>
      </c>
      <c r="B9" s="23" t="s">
        <v>109</v>
      </c>
      <c r="C9" s="11" t="s">
        <v>116</v>
      </c>
      <c r="D9" s="11">
        <v>147.5</v>
      </c>
      <c r="E9" s="11">
        <v>7</v>
      </c>
      <c r="F9" s="13">
        <f t="shared" si="0"/>
        <v>73.75</v>
      </c>
      <c r="G9" s="13">
        <f t="shared" si="1"/>
        <v>36.875</v>
      </c>
      <c r="H9" s="11">
        <v>83</v>
      </c>
      <c r="I9" s="50">
        <f>H9*(J$48/J$49)</f>
        <v>82.89860763122793</v>
      </c>
      <c r="J9" s="50">
        <f t="shared" si="2"/>
        <v>41.5</v>
      </c>
      <c r="K9" s="13">
        <f t="shared" si="3"/>
        <v>78.375</v>
      </c>
      <c r="L9" s="11">
        <f t="shared" si="4"/>
        <v>6</v>
      </c>
      <c r="M9" s="11"/>
      <c r="N9" s="11" t="s">
        <v>20</v>
      </c>
      <c r="O9" s="11"/>
      <c r="P9" s="11">
        <v>14</v>
      </c>
      <c r="Q9" s="4"/>
    </row>
    <row r="10" spans="1:16" s="3" customFormat="1" ht="27" customHeight="1">
      <c r="A10" s="11">
        <v>7</v>
      </c>
      <c r="B10" s="11" t="s">
        <v>109</v>
      </c>
      <c r="C10" s="11" t="s">
        <v>117</v>
      </c>
      <c r="D10" s="11">
        <v>152.5</v>
      </c>
      <c r="E10" s="11">
        <v>5</v>
      </c>
      <c r="F10" s="13">
        <f t="shared" si="0"/>
        <v>76.25</v>
      </c>
      <c r="G10" s="13">
        <f t="shared" si="1"/>
        <v>38.125</v>
      </c>
      <c r="H10" s="11">
        <v>80.2</v>
      </c>
      <c r="I10" s="50">
        <f>H10*(J$48/J$50)</f>
        <v>80.2483242639093</v>
      </c>
      <c r="J10" s="50">
        <f t="shared" si="2"/>
        <v>40.1</v>
      </c>
      <c r="K10" s="13">
        <f t="shared" si="3"/>
        <v>78.225</v>
      </c>
      <c r="L10" s="11">
        <f t="shared" si="4"/>
        <v>7</v>
      </c>
      <c r="M10" s="11"/>
      <c r="N10" s="11" t="s">
        <v>112</v>
      </c>
      <c r="O10" s="11"/>
      <c r="P10" s="11">
        <v>20</v>
      </c>
    </row>
    <row r="11" spans="1:16" s="3" customFormat="1" ht="27" customHeight="1">
      <c r="A11" s="11">
        <v>8</v>
      </c>
      <c r="B11" s="11" t="s">
        <v>109</v>
      </c>
      <c r="C11" s="11" t="s">
        <v>118</v>
      </c>
      <c r="D11" s="11">
        <v>133.5</v>
      </c>
      <c r="E11" s="11">
        <v>10</v>
      </c>
      <c r="F11" s="13">
        <f t="shared" si="0"/>
        <v>66.75</v>
      </c>
      <c r="G11" s="13">
        <f t="shared" si="1"/>
        <v>33.375</v>
      </c>
      <c r="H11" s="11">
        <v>86.6</v>
      </c>
      <c r="I11" s="50">
        <f>H11*(J$48/J$50)</f>
        <v>86.65218056427113</v>
      </c>
      <c r="J11" s="50">
        <f t="shared" si="2"/>
        <v>43.3</v>
      </c>
      <c r="K11" s="13">
        <f t="shared" si="3"/>
        <v>76.675</v>
      </c>
      <c r="L11" s="11">
        <f t="shared" si="4"/>
        <v>8</v>
      </c>
      <c r="M11" s="11"/>
      <c r="N11" s="11" t="s">
        <v>112</v>
      </c>
      <c r="O11" s="11"/>
      <c r="P11" s="11">
        <v>6</v>
      </c>
    </row>
    <row r="12" spans="1:16" s="3" customFormat="1" ht="27" customHeight="1">
      <c r="A12" s="11">
        <v>9</v>
      </c>
      <c r="B12" s="11" t="s">
        <v>109</v>
      </c>
      <c r="C12" s="11" t="s">
        <v>119</v>
      </c>
      <c r="D12" s="11">
        <v>131.5</v>
      </c>
      <c r="E12" s="11">
        <v>13</v>
      </c>
      <c r="F12" s="13">
        <f t="shared" si="0"/>
        <v>65.75</v>
      </c>
      <c r="G12" s="13">
        <f t="shared" si="1"/>
        <v>32.875</v>
      </c>
      <c r="H12" s="11">
        <v>86.6</v>
      </c>
      <c r="I12" s="50">
        <f>H12*(J$48/J$50)</f>
        <v>86.65218056427113</v>
      </c>
      <c r="J12" s="50">
        <f t="shared" si="2"/>
        <v>43.3</v>
      </c>
      <c r="K12" s="13">
        <f t="shared" si="3"/>
        <v>76.175</v>
      </c>
      <c r="L12" s="11">
        <f t="shared" si="4"/>
        <v>9</v>
      </c>
      <c r="M12" s="11"/>
      <c r="N12" s="11" t="s">
        <v>112</v>
      </c>
      <c r="O12" s="11"/>
      <c r="P12" s="11">
        <v>24</v>
      </c>
    </row>
    <row r="13" spans="1:16" s="3" customFormat="1" ht="27" customHeight="1">
      <c r="A13" s="11">
        <v>10</v>
      </c>
      <c r="B13" s="11" t="s">
        <v>109</v>
      </c>
      <c r="C13" s="11" t="s">
        <v>120</v>
      </c>
      <c r="D13" s="11">
        <v>131.5</v>
      </c>
      <c r="E13" s="11">
        <v>13</v>
      </c>
      <c r="F13" s="13">
        <f t="shared" si="0"/>
        <v>65.75</v>
      </c>
      <c r="G13" s="13">
        <f t="shared" si="1"/>
        <v>32.875</v>
      </c>
      <c r="H13" s="11">
        <v>84.8</v>
      </c>
      <c r="I13" s="50">
        <f>H13*(J$48/J$50)</f>
        <v>84.85109597979437</v>
      </c>
      <c r="J13" s="50">
        <f t="shared" si="2"/>
        <v>42.4</v>
      </c>
      <c r="K13" s="13">
        <f t="shared" si="3"/>
        <v>75.275</v>
      </c>
      <c r="L13" s="11">
        <f t="shared" si="4"/>
        <v>10</v>
      </c>
      <c r="M13" s="11"/>
      <c r="N13" s="11" t="s">
        <v>112</v>
      </c>
      <c r="O13" s="11"/>
      <c r="P13" s="11">
        <v>11</v>
      </c>
    </row>
    <row r="14" spans="1:17" s="3" customFormat="1" ht="27" customHeight="1">
      <c r="A14" s="11">
        <v>11</v>
      </c>
      <c r="B14" s="23" t="s">
        <v>109</v>
      </c>
      <c r="C14" s="11" t="s">
        <v>121</v>
      </c>
      <c r="D14" s="11">
        <v>130.5</v>
      </c>
      <c r="E14" s="11">
        <v>16</v>
      </c>
      <c r="F14" s="13">
        <f t="shared" si="0"/>
        <v>65.25</v>
      </c>
      <c r="G14" s="13">
        <f t="shared" si="1"/>
        <v>32.625</v>
      </c>
      <c r="H14" s="11">
        <v>84.6</v>
      </c>
      <c r="I14" s="50">
        <f>H14*(J$48/J$49)</f>
        <v>84.49665307954076</v>
      </c>
      <c r="J14" s="50">
        <f t="shared" si="2"/>
        <v>42.3</v>
      </c>
      <c r="K14" s="13">
        <f t="shared" si="3"/>
        <v>74.925</v>
      </c>
      <c r="L14" s="11">
        <f t="shared" si="4"/>
        <v>11</v>
      </c>
      <c r="M14" s="11"/>
      <c r="N14" s="11" t="s">
        <v>20</v>
      </c>
      <c r="O14" s="11"/>
      <c r="P14" s="11">
        <v>12</v>
      </c>
      <c r="Q14" s="4"/>
    </row>
    <row r="15" spans="1:17" s="3" customFormat="1" ht="27" customHeight="1">
      <c r="A15" s="11">
        <v>12</v>
      </c>
      <c r="B15" s="23" t="s">
        <v>109</v>
      </c>
      <c r="C15" s="11" t="s">
        <v>122</v>
      </c>
      <c r="D15" s="11">
        <v>121.5</v>
      </c>
      <c r="E15" s="11">
        <v>24</v>
      </c>
      <c r="F15" s="13">
        <f t="shared" si="0"/>
        <v>60.75000000000001</v>
      </c>
      <c r="G15" s="13">
        <f t="shared" si="1"/>
        <v>30.375000000000004</v>
      </c>
      <c r="H15" s="11">
        <v>88.8</v>
      </c>
      <c r="I15" s="50">
        <f>H15*(J$48/J$49)</f>
        <v>88.69152238136193</v>
      </c>
      <c r="J15" s="50">
        <f t="shared" si="2"/>
        <v>44.4</v>
      </c>
      <c r="K15" s="13">
        <f t="shared" si="3"/>
        <v>74.775</v>
      </c>
      <c r="L15" s="11">
        <f t="shared" si="4"/>
        <v>12</v>
      </c>
      <c r="M15" s="11"/>
      <c r="N15" s="11" t="s">
        <v>20</v>
      </c>
      <c r="O15" s="11"/>
      <c r="P15" s="11">
        <v>15</v>
      </c>
      <c r="Q15" s="4"/>
    </row>
    <row r="16" spans="1:17" s="3" customFormat="1" ht="27" customHeight="1">
      <c r="A16" s="11">
        <v>13</v>
      </c>
      <c r="B16" s="23" t="s">
        <v>109</v>
      </c>
      <c r="C16" s="11" t="s">
        <v>123</v>
      </c>
      <c r="D16" s="11">
        <v>132</v>
      </c>
      <c r="E16" s="11">
        <v>11</v>
      </c>
      <c r="F16" s="13">
        <f t="shared" si="0"/>
        <v>66</v>
      </c>
      <c r="G16" s="13">
        <f t="shared" si="1"/>
        <v>33</v>
      </c>
      <c r="H16" s="11">
        <v>83</v>
      </c>
      <c r="I16" s="50">
        <f>H16*(J$48/J$49)</f>
        <v>82.89860763122793</v>
      </c>
      <c r="J16" s="50">
        <f t="shared" si="2"/>
        <v>41.5</v>
      </c>
      <c r="K16" s="13">
        <f t="shared" si="3"/>
        <v>74.5</v>
      </c>
      <c r="L16" s="11">
        <f t="shared" si="4"/>
        <v>13</v>
      </c>
      <c r="M16" s="11"/>
      <c r="N16" s="11" t="s">
        <v>20</v>
      </c>
      <c r="O16" s="11"/>
      <c r="P16" s="11">
        <v>20</v>
      </c>
      <c r="Q16" s="4"/>
    </row>
    <row r="17" spans="1:16" s="3" customFormat="1" ht="27" customHeight="1">
      <c r="A17" s="11">
        <v>14</v>
      </c>
      <c r="B17" s="11" t="s">
        <v>109</v>
      </c>
      <c r="C17" s="11" t="s">
        <v>124</v>
      </c>
      <c r="D17" s="11">
        <v>132</v>
      </c>
      <c r="E17" s="11">
        <v>11</v>
      </c>
      <c r="F17" s="13">
        <f t="shared" si="0"/>
        <v>66</v>
      </c>
      <c r="G17" s="13">
        <f t="shared" si="1"/>
        <v>33</v>
      </c>
      <c r="H17" s="11">
        <v>81.8</v>
      </c>
      <c r="I17" s="50">
        <f>H17*(J$48/J$50)</f>
        <v>81.84928833899976</v>
      </c>
      <c r="J17" s="50">
        <f t="shared" si="2"/>
        <v>40.9</v>
      </c>
      <c r="K17" s="13">
        <f t="shared" si="3"/>
        <v>73.9</v>
      </c>
      <c r="L17" s="11">
        <f t="shared" si="4"/>
        <v>14</v>
      </c>
      <c r="M17" s="11"/>
      <c r="N17" s="11" t="s">
        <v>112</v>
      </c>
      <c r="O17" s="11"/>
      <c r="P17" s="11">
        <v>22</v>
      </c>
    </row>
    <row r="18" spans="1:17" s="3" customFormat="1" ht="27" customHeight="1">
      <c r="A18" s="11">
        <v>15</v>
      </c>
      <c r="B18" s="23" t="s">
        <v>109</v>
      </c>
      <c r="C18" s="11" t="s">
        <v>125</v>
      </c>
      <c r="D18" s="11">
        <v>128</v>
      </c>
      <c r="E18" s="11">
        <v>17</v>
      </c>
      <c r="F18" s="13">
        <f t="shared" si="0"/>
        <v>64</v>
      </c>
      <c r="G18" s="13">
        <f t="shared" si="1"/>
        <v>32</v>
      </c>
      <c r="H18" s="11">
        <v>82.8</v>
      </c>
      <c r="I18" s="50">
        <f>H18*(J$48/J$49)</f>
        <v>82.69885195018882</v>
      </c>
      <c r="J18" s="50">
        <f t="shared" si="2"/>
        <v>41.4</v>
      </c>
      <c r="K18" s="13">
        <f t="shared" si="3"/>
        <v>73.4</v>
      </c>
      <c r="L18" s="11">
        <f t="shared" si="4"/>
        <v>15</v>
      </c>
      <c r="M18" s="11"/>
      <c r="N18" s="11" t="s">
        <v>20</v>
      </c>
      <c r="O18" s="11"/>
      <c r="P18" s="11">
        <v>9</v>
      </c>
      <c r="Q18" s="4"/>
    </row>
    <row r="19" spans="1:16" s="3" customFormat="1" ht="27" customHeight="1">
      <c r="A19" s="11">
        <v>16</v>
      </c>
      <c r="B19" s="11" t="s">
        <v>109</v>
      </c>
      <c r="C19" s="11" t="s">
        <v>126</v>
      </c>
      <c r="D19" s="11">
        <v>118.5</v>
      </c>
      <c r="E19" s="11">
        <v>26</v>
      </c>
      <c r="F19" s="13">
        <f t="shared" si="0"/>
        <v>59.25</v>
      </c>
      <c r="G19" s="13">
        <f t="shared" si="1"/>
        <v>29.625</v>
      </c>
      <c r="H19" s="11">
        <v>87.2</v>
      </c>
      <c r="I19" s="50">
        <f>H19*(J$48/J$50)</f>
        <v>87.25254209243006</v>
      </c>
      <c r="J19" s="50">
        <f t="shared" si="2"/>
        <v>43.6</v>
      </c>
      <c r="K19" s="13">
        <f t="shared" si="3"/>
        <v>73.225</v>
      </c>
      <c r="L19" s="11">
        <f t="shared" si="4"/>
        <v>16</v>
      </c>
      <c r="M19" s="11"/>
      <c r="N19" s="11" t="s">
        <v>112</v>
      </c>
      <c r="O19" s="11"/>
      <c r="P19" s="11">
        <v>4</v>
      </c>
    </row>
    <row r="20" spans="1:16" s="3" customFormat="1" ht="27" customHeight="1">
      <c r="A20" s="11">
        <v>17</v>
      </c>
      <c r="B20" s="11" t="s">
        <v>109</v>
      </c>
      <c r="C20" s="11" t="s">
        <v>127</v>
      </c>
      <c r="D20" s="11">
        <v>137</v>
      </c>
      <c r="E20" s="11">
        <v>8</v>
      </c>
      <c r="F20" s="13">
        <f t="shared" si="0"/>
        <v>68.5</v>
      </c>
      <c r="G20" s="13">
        <f t="shared" si="1"/>
        <v>34.25</v>
      </c>
      <c r="H20" s="11">
        <v>77.6</v>
      </c>
      <c r="I20" s="50">
        <f>H20*(J$48/J$50)</f>
        <v>77.64675764188729</v>
      </c>
      <c r="J20" s="50">
        <f t="shared" si="2"/>
        <v>38.8</v>
      </c>
      <c r="K20" s="13">
        <f t="shared" si="3"/>
        <v>73.05</v>
      </c>
      <c r="L20" s="11">
        <f t="shared" si="4"/>
        <v>17</v>
      </c>
      <c r="M20" s="11"/>
      <c r="N20" s="11" t="s">
        <v>112</v>
      </c>
      <c r="O20" s="11"/>
      <c r="P20" s="11">
        <v>15</v>
      </c>
    </row>
    <row r="21" spans="1:17" s="3" customFormat="1" ht="27" customHeight="1">
      <c r="A21" s="11">
        <v>18</v>
      </c>
      <c r="B21" s="23" t="s">
        <v>109</v>
      </c>
      <c r="C21" s="11" t="s">
        <v>128</v>
      </c>
      <c r="D21" s="11">
        <v>136.5</v>
      </c>
      <c r="E21" s="11">
        <v>9</v>
      </c>
      <c r="F21" s="13">
        <f t="shared" si="0"/>
        <v>68.25</v>
      </c>
      <c r="G21" s="13">
        <f t="shared" si="1"/>
        <v>34.125</v>
      </c>
      <c r="H21" s="11">
        <v>77.4</v>
      </c>
      <c r="I21" s="50">
        <f>H21*(J$48/J$49)</f>
        <v>77.30544856213305</v>
      </c>
      <c r="J21" s="50">
        <f t="shared" si="2"/>
        <v>38.7</v>
      </c>
      <c r="K21" s="13">
        <f t="shared" si="3"/>
        <v>72.825</v>
      </c>
      <c r="L21" s="11">
        <f t="shared" si="4"/>
        <v>18</v>
      </c>
      <c r="M21" s="11"/>
      <c r="N21" s="11" t="s">
        <v>20</v>
      </c>
      <c r="O21" s="11"/>
      <c r="P21" s="11">
        <v>21</v>
      </c>
      <c r="Q21" s="4"/>
    </row>
    <row r="22" spans="1:16" s="3" customFormat="1" ht="27" customHeight="1">
      <c r="A22" s="11">
        <v>19</v>
      </c>
      <c r="B22" s="11" t="s">
        <v>109</v>
      </c>
      <c r="C22" s="11" t="s">
        <v>129</v>
      </c>
      <c r="D22" s="11">
        <v>131</v>
      </c>
      <c r="E22" s="11">
        <v>15</v>
      </c>
      <c r="F22" s="13">
        <f t="shared" si="0"/>
        <v>65.5</v>
      </c>
      <c r="G22" s="13">
        <f t="shared" si="1"/>
        <v>32.75</v>
      </c>
      <c r="H22" s="11">
        <v>79.2</v>
      </c>
      <c r="I22" s="50">
        <f>H22*(J$48/J$50)</f>
        <v>79.24772171697776</v>
      </c>
      <c r="J22" s="50">
        <f t="shared" si="2"/>
        <v>39.6</v>
      </c>
      <c r="K22" s="13">
        <f t="shared" si="3"/>
        <v>72.35</v>
      </c>
      <c r="L22" s="11">
        <f t="shared" si="4"/>
        <v>19</v>
      </c>
      <c r="M22" s="11"/>
      <c r="N22" s="11" t="s">
        <v>112</v>
      </c>
      <c r="O22" s="11"/>
      <c r="P22" s="11">
        <v>9</v>
      </c>
    </row>
    <row r="23" spans="1:17" s="43" customFormat="1" ht="27" customHeight="1">
      <c r="A23" s="11">
        <v>20</v>
      </c>
      <c r="B23" s="23" t="s">
        <v>109</v>
      </c>
      <c r="C23" s="11" t="s">
        <v>130</v>
      </c>
      <c r="D23" s="11">
        <v>110</v>
      </c>
      <c r="E23" s="11">
        <v>36</v>
      </c>
      <c r="F23" s="13">
        <f t="shared" si="0"/>
        <v>55.00000000000001</v>
      </c>
      <c r="G23" s="13">
        <f t="shared" si="1"/>
        <v>27.500000000000004</v>
      </c>
      <c r="H23" s="11">
        <v>89.4</v>
      </c>
      <c r="I23" s="50">
        <f>H23*(J$48/J$49)</f>
        <v>89.29078942447926</v>
      </c>
      <c r="J23" s="50">
        <f t="shared" si="2"/>
        <v>44.7</v>
      </c>
      <c r="K23" s="13">
        <f t="shared" si="3"/>
        <v>72.2</v>
      </c>
      <c r="L23" s="11">
        <f t="shared" si="4"/>
        <v>20</v>
      </c>
      <c r="M23" s="11"/>
      <c r="N23" s="11" t="s">
        <v>20</v>
      </c>
      <c r="O23" s="11"/>
      <c r="P23" s="11">
        <v>23</v>
      </c>
      <c r="Q23" s="4"/>
    </row>
    <row r="24" spans="1:16" ht="27" customHeight="1">
      <c r="A24" s="11">
        <v>21</v>
      </c>
      <c r="B24" s="23" t="s">
        <v>109</v>
      </c>
      <c r="C24" s="11" t="s">
        <v>131</v>
      </c>
      <c r="D24" s="11">
        <v>125</v>
      </c>
      <c r="E24" s="11">
        <v>19</v>
      </c>
      <c r="F24" s="13">
        <f t="shared" si="0"/>
        <v>62.5</v>
      </c>
      <c r="G24" s="13">
        <f t="shared" si="1"/>
        <v>31.25</v>
      </c>
      <c r="H24" s="11">
        <v>81.8</v>
      </c>
      <c r="I24" s="50">
        <f>H24*(J$48/J$49)</f>
        <v>81.70007354499332</v>
      </c>
      <c r="J24" s="50">
        <f t="shared" si="2"/>
        <v>40.9</v>
      </c>
      <c r="K24" s="13">
        <f t="shared" si="3"/>
        <v>72.15</v>
      </c>
      <c r="L24" s="11">
        <f t="shared" si="4"/>
        <v>21</v>
      </c>
      <c r="M24" s="11"/>
      <c r="N24" s="11" t="s">
        <v>20</v>
      </c>
      <c r="O24" s="11"/>
      <c r="P24" s="11">
        <v>11</v>
      </c>
    </row>
    <row r="25" spans="1:17" ht="27" customHeight="1">
      <c r="A25" s="11">
        <v>22</v>
      </c>
      <c r="B25" s="11" t="s">
        <v>109</v>
      </c>
      <c r="C25" s="11" t="s">
        <v>132</v>
      </c>
      <c r="D25" s="11">
        <v>120.5</v>
      </c>
      <c r="E25" s="11"/>
      <c r="F25" s="13">
        <f t="shared" si="0"/>
        <v>60.25</v>
      </c>
      <c r="G25" s="13">
        <f t="shared" si="1"/>
        <v>30.125</v>
      </c>
      <c r="H25" s="11">
        <v>83.4</v>
      </c>
      <c r="I25" s="50">
        <f>H25*(J$48/J$50)</f>
        <v>83.45025241409023</v>
      </c>
      <c r="J25" s="50">
        <f t="shared" si="2"/>
        <v>41.7</v>
      </c>
      <c r="K25" s="13">
        <f t="shared" si="3"/>
        <v>71.825</v>
      </c>
      <c r="L25" s="11">
        <f t="shared" si="4"/>
        <v>22</v>
      </c>
      <c r="M25" s="11"/>
      <c r="N25" s="11" t="s">
        <v>112</v>
      </c>
      <c r="O25" s="11"/>
      <c r="P25" s="11">
        <v>17</v>
      </c>
      <c r="Q25" s="3"/>
    </row>
    <row r="26" spans="1:17" ht="27" customHeight="1">
      <c r="A26" s="11">
        <v>23</v>
      </c>
      <c r="B26" s="11" t="s">
        <v>109</v>
      </c>
      <c r="C26" s="11" t="s">
        <v>133</v>
      </c>
      <c r="D26" s="11">
        <v>124.5</v>
      </c>
      <c r="E26" s="11">
        <v>21</v>
      </c>
      <c r="F26" s="13">
        <f t="shared" si="0"/>
        <v>62.25000000000001</v>
      </c>
      <c r="G26" s="13">
        <f t="shared" si="1"/>
        <v>31.125000000000004</v>
      </c>
      <c r="H26" s="11">
        <v>81</v>
      </c>
      <c r="I26" s="50">
        <f>H26*(J$48/J$50)</f>
        <v>81.04880630145453</v>
      </c>
      <c r="J26" s="50">
        <f t="shared" si="2"/>
        <v>40.5</v>
      </c>
      <c r="K26" s="13">
        <f t="shared" si="3"/>
        <v>71.625</v>
      </c>
      <c r="L26" s="11">
        <f t="shared" si="4"/>
        <v>23</v>
      </c>
      <c r="M26" s="11"/>
      <c r="N26" s="11" t="s">
        <v>112</v>
      </c>
      <c r="O26" s="11"/>
      <c r="P26" s="11">
        <v>19</v>
      </c>
      <c r="Q26" s="3"/>
    </row>
    <row r="27" spans="1:17" ht="27" customHeight="1">
      <c r="A27" s="11">
        <v>24</v>
      </c>
      <c r="B27" s="11" t="s">
        <v>109</v>
      </c>
      <c r="C27" s="11" t="s">
        <v>134</v>
      </c>
      <c r="D27" s="11">
        <v>114.5</v>
      </c>
      <c r="E27" s="11">
        <v>31</v>
      </c>
      <c r="F27" s="13">
        <f t="shared" si="0"/>
        <v>57.25</v>
      </c>
      <c r="G27" s="13">
        <f t="shared" si="1"/>
        <v>28.625</v>
      </c>
      <c r="H27" s="11">
        <v>85.8</v>
      </c>
      <c r="I27" s="50">
        <f>H27*(J$48/J$50)</f>
        <v>85.85169852672591</v>
      </c>
      <c r="J27" s="50">
        <f t="shared" si="2"/>
        <v>42.9</v>
      </c>
      <c r="K27" s="13">
        <f t="shared" si="3"/>
        <v>71.525</v>
      </c>
      <c r="L27" s="11">
        <f t="shared" si="4"/>
        <v>24</v>
      </c>
      <c r="M27" s="11"/>
      <c r="N27" s="11" t="s">
        <v>112</v>
      </c>
      <c r="O27" s="11"/>
      <c r="P27" s="11">
        <v>10</v>
      </c>
      <c r="Q27" s="3"/>
    </row>
    <row r="28" spans="1:17" ht="27" customHeight="1">
      <c r="A28" s="11">
        <v>25</v>
      </c>
      <c r="B28" s="11" t="s">
        <v>109</v>
      </c>
      <c r="C28" s="11" t="s">
        <v>135</v>
      </c>
      <c r="D28" s="11">
        <v>128</v>
      </c>
      <c r="E28" s="11"/>
      <c r="F28" s="13">
        <f t="shared" si="0"/>
        <v>64</v>
      </c>
      <c r="G28" s="13">
        <f t="shared" si="1"/>
        <v>32</v>
      </c>
      <c r="H28" s="11">
        <v>78.8</v>
      </c>
      <c r="I28" s="50">
        <f>H28*(J$48/J$50)</f>
        <v>78.84748069820515</v>
      </c>
      <c r="J28" s="50">
        <f t="shared" si="2"/>
        <v>39.4</v>
      </c>
      <c r="K28" s="13">
        <f t="shared" si="3"/>
        <v>71.4</v>
      </c>
      <c r="L28" s="11">
        <f t="shared" si="4"/>
        <v>25</v>
      </c>
      <c r="M28" s="11"/>
      <c r="N28" s="11" t="s">
        <v>112</v>
      </c>
      <c r="O28" s="11"/>
      <c r="P28" s="11">
        <v>13</v>
      </c>
      <c r="Q28" s="3"/>
    </row>
    <row r="29" spans="1:16" ht="27" customHeight="1">
      <c r="A29" s="11">
        <v>26</v>
      </c>
      <c r="B29" s="23" t="s">
        <v>109</v>
      </c>
      <c r="C29" s="11" t="s">
        <v>21</v>
      </c>
      <c r="D29" s="11">
        <v>114.5</v>
      </c>
      <c r="E29" s="11">
        <v>31</v>
      </c>
      <c r="F29" s="13">
        <f t="shared" si="0"/>
        <v>57.25</v>
      </c>
      <c r="G29" s="13">
        <f t="shared" si="1"/>
        <v>28.625</v>
      </c>
      <c r="H29" s="11">
        <v>83.6</v>
      </c>
      <c r="I29" s="50">
        <f>H29*(J$48/J$49)</f>
        <v>83.49787467434524</v>
      </c>
      <c r="J29" s="50">
        <f t="shared" si="2"/>
        <v>41.8</v>
      </c>
      <c r="K29" s="13">
        <f t="shared" si="3"/>
        <v>70.425</v>
      </c>
      <c r="L29" s="11">
        <f t="shared" si="4"/>
        <v>26</v>
      </c>
      <c r="M29" s="11"/>
      <c r="N29" s="11" t="s">
        <v>20</v>
      </c>
      <c r="O29" s="11"/>
      <c r="P29" s="11">
        <v>6</v>
      </c>
    </row>
    <row r="30" spans="1:16" ht="27" customHeight="1">
      <c r="A30" s="11">
        <v>27</v>
      </c>
      <c r="B30" s="23" t="s">
        <v>109</v>
      </c>
      <c r="C30" s="11" t="s">
        <v>136</v>
      </c>
      <c r="D30" s="11">
        <v>115</v>
      </c>
      <c r="E30" s="11">
        <v>30</v>
      </c>
      <c r="F30" s="13">
        <f t="shared" si="0"/>
        <v>57.49999999999999</v>
      </c>
      <c r="G30" s="13">
        <f t="shared" si="1"/>
        <v>28.749999999999996</v>
      </c>
      <c r="H30" s="11">
        <v>82.4</v>
      </c>
      <c r="I30" s="50">
        <f>H30*(J$48/J$49)</f>
        <v>82.29934058811064</v>
      </c>
      <c r="J30" s="50">
        <f t="shared" si="2"/>
        <v>41.2</v>
      </c>
      <c r="K30" s="13">
        <f t="shared" si="3"/>
        <v>69.95</v>
      </c>
      <c r="L30" s="11">
        <f t="shared" si="4"/>
        <v>27</v>
      </c>
      <c r="M30" s="11"/>
      <c r="N30" s="11" t="s">
        <v>20</v>
      </c>
      <c r="O30" s="11"/>
      <c r="P30" s="11">
        <v>5</v>
      </c>
    </row>
    <row r="31" spans="1:16" ht="27" customHeight="1">
      <c r="A31" s="11">
        <v>28</v>
      </c>
      <c r="B31" s="23" t="s">
        <v>109</v>
      </c>
      <c r="C31" s="11" t="s">
        <v>137</v>
      </c>
      <c r="D31" s="11">
        <v>109</v>
      </c>
      <c r="E31" s="11">
        <v>38</v>
      </c>
      <c r="F31" s="13">
        <f t="shared" si="0"/>
        <v>54.50000000000001</v>
      </c>
      <c r="G31" s="13">
        <f t="shared" si="1"/>
        <v>27.250000000000004</v>
      </c>
      <c r="H31" s="11">
        <v>85</v>
      </c>
      <c r="I31" s="50">
        <f>H31*(J$48/J$49)</f>
        <v>84.89616444161896</v>
      </c>
      <c r="J31" s="50">
        <f t="shared" si="2"/>
        <v>42.5</v>
      </c>
      <c r="K31" s="13">
        <f t="shared" si="3"/>
        <v>69.75</v>
      </c>
      <c r="L31" s="11">
        <f t="shared" si="4"/>
        <v>28</v>
      </c>
      <c r="M31" s="11"/>
      <c r="N31" s="11" t="s">
        <v>20</v>
      </c>
      <c r="O31" s="11"/>
      <c r="P31" s="11">
        <v>10</v>
      </c>
    </row>
    <row r="32" spans="1:16" ht="27" customHeight="1">
      <c r="A32" s="11">
        <v>29</v>
      </c>
      <c r="B32" s="23" t="s">
        <v>109</v>
      </c>
      <c r="C32" s="11" t="s">
        <v>138</v>
      </c>
      <c r="D32" s="11">
        <v>116.5</v>
      </c>
      <c r="E32" s="11">
        <v>29</v>
      </c>
      <c r="F32" s="13">
        <f t="shared" si="0"/>
        <v>58.25</v>
      </c>
      <c r="G32" s="13">
        <f t="shared" si="1"/>
        <v>29.125</v>
      </c>
      <c r="H32" s="11">
        <v>81</v>
      </c>
      <c r="I32" s="50">
        <f>H32*(J$48/J$49)</f>
        <v>80.9010508208369</v>
      </c>
      <c r="J32" s="50">
        <f t="shared" si="2"/>
        <v>40.5</v>
      </c>
      <c r="K32" s="13">
        <f t="shared" si="3"/>
        <v>69.625</v>
      </c>
      <c r="L32" s="11">
        <f t="shared" si="4"/>
        <v>29</v>
      </c>
      <c r="M32" s="11"/>
      <c r="N32" s="11" t="s">
        <v>20</v>
      </c>
      <c r="O32" s="11"/>
      <c r="P32" s="11">
        <v>8</v>
      </c>
    </row>
    <row r="33" spans="1:17" ht="27" customHeight="1">
      <c r="A33" s="11">
        <v>30</v>
      </c>
      <c r="B33" s="11" t="s">
        <v>109</v>
      </c>
      <c r="C33" s="11" t="s">
        <v>19</v>
      </c>
      <c r="D33" s="11">
        <v>118</v>
      </c>
      <c r="E33" s="11">
        <v>28</v>
      </c>
      <c r="F33" s="13">
        <f t="shared" si="0"/>
        <v>59</v>
      </c>
      <c r="G33" s="13">
        <f t="shared" si="1"/>
        <v>29.5</v>
      </c>
      <c r="H33" s="11">
        <v>79.8</v>
      </c>
      <c r="I33" s="50">
        <f>H33*(J$48/J$50)</f>
        <v>79.84808324513668</v>
      </c>
      <c r="J33" s="50">
        <f t="shared" si="2"/>
        <v>39.9</v>
      </c>
      <c r="K33" s="13">
        <f t="shared" si="3"/>
        <v>69.4</v>
      </c>
      <c r="L33" s="11">
        <f t="shared" si="4"/>
        <v>30</v>
      </c>
      <c r="M33" s="11"/>
      <c r="N33" s="11" t="s">
        <v>112</v>
      </c>
      <c r="O33" s="11"/>
      <c r="P33" s="11">
        <v>1</v>
      </c>
      <c r="Q33" s="3"/>
    </row>
    <row r="34" spans="1:16" ht="27" customHeight="1">
      <c r="A34" s="11">
        <v>31</v>
      </c>
      <c r="B34" s="23" t="s">
        <v>109</v>
      </c>
      <c r="C34" s="11" t="s">
        <v>139</v>
      </c>
      <c r="D34" s="11">
        <v>119.5</v>
      </c>
      <c r="E34" s="11">
        <v>25</v>
      </c>
      <c r="F34" s="13">
        <f t="shared" si="0"/>
        <v>59.75</v>
      </c>
      <c r="G34" s="13">
        <f t="shared" si="1"/>
        <v>29.875</v>
      </c>
      <c r="H34" s="11">
        <v>79</v>
      </c>
      <c r="I34" s="50">
        <f>H34*(J$48/J$49)</f>
        <v>78.90349401044587</v>
      </c>
      <c r="J34" s="50">
        <f t="shared" si="2"/>
        <v>39.5</v>
      </c>
      <c r="K34" s="13">
        <f t="shared" si="3"/>
        <v>69.375</v>
      </c>
      <c r="L34" s="11">
        <f t="shared" si="4"/>
        <v>31</v>
      </c>
      <c r="M34" s="11"/>
      <c r="N34" s="11" t="s">
        <v>20</v>
      </c>
      <c r="O34" s="11"/>
      <c r="P34" s="11">
        <v>13</v>
      </c>
    </row>
    <row r="35" spans="1:17" ht="27" customHeight="1">
      <c r="A35" s="11">
        <v>33</v>
      </c>
      <c r="B35" s="11" t="s">
        <v>109</v>
      </c>
      <c r="C35" s="11" t="s">
        <v>140</v>
      </c>
      <c r="D35" s="11">
        <v>119</v>
      </c>
      <c r="E35" s="11"/>
      <c r="F35" s="13">
        <f t="shared" si="0"/>
        <v>59.5</v>
      </c>
      <c r="G35" s="13">
        <f t="shared" si="1"/>
        <v>29.75</v>
      </c>
      <c r="H35" s="11">
        <v>79</v>
      </c>
      <c r="I35" s="50">
        <f>H35*(J$48/J$50)</f>
        <v>79.04760120759146</v>
      </c>
      <c r="J35" s="50">
        <f t="shared" si="2"/>
        <v>39.5</v>
      </c>
      <c r="K35" s="13">
        <f t="shared" si="3"/>
        <v>69.25</v>
      </c>
      <c r="L35" s="11">
        <f t="shared" si="4"/>
        <v>32</v>
      </c>
      <c r="M35" s="11"/>
      <c r="N35" s="11" t="s">
        <v>112</v>
      </c>
      <c r="O35" s="11"/>
      <c r="P35" s="11">
        <v>21</v>
      </c>
      <c r="Q35" s="3"/>
    </row>
    <row r="36" spans="1:16" ht="27" customHeight="1">
      <c r="A36" s="11">
        <v>32</v>
      </c>
      <c r="B36" s="23" t="s">
        <v>109</v>
      </c>
      <c r="C36" s="11" t="s">
        <v>141</v>
      </c>
      <c r="D36" s="11">
        <v>123</v>
      </c>
      <c r="E36" s="11">
        <v>22</v>
      </c>
      <c r="F36" s="13">
        <f t="shared" si="0"/>
        <v>61.5</v>
      </c>
      <c r="G36" s="13">
        <f t="shared" si="1"/>
        <v>30.75</v>
      </c>
      <c r="H36" s="11">
        <v>77</v>
      </c>
      <c r="I36" s="50">
        <f>H36*(J$48/J$49)</f>
        <v>76.90593720005484</v>
      </c>
      <c r="J36" s="50">
        <f t="shared" si="2"/>
        <v>38.5</v>
      </c>
      <c r="K36" s="13">
        <f t="shared" si="3"/>
        <v>69.25</v>
      </c>
      <c r="L36" s="11">
        <f t="shared" si="4"/>
        <v>32</v>
      </c>
      <c r="M36" s="11"/>
      <c r="N36" s="11" t="s">
        <v>20</v>
      </c>
      <c r="O36" s="11"/>
      <c r="P36" s="11">
        <v>17</v>
      </c>
    </row>
    <row r="37" spans="1:16" ht="27" customHeight="1">
      <c r="A37" s="11">
        <v>34</v>
      </c>
      <c r="B37" s="23" t="s">
        <v>109</v>
      </c>
      <c r="C37" s="11" t="s">
        <v>142</v>
      </c>
      <c r="D37" s="11">
        <v>122.5</v>
      </c>
      <c r="E37" s="11">
        <v>23</v>
      </c>
      <c r="F37" s="13">
        <f t="shared" si="0"/>
        <v>61.25000000000001</v>
      </c>
      <c r="G37" s="13">
        <f t="shared" si="1"/>
        <v>30.625000000000004</v>
      </c>
      <c r="H37" s="11">
        <v>77</v>
      </c>
      <c r="I37" s="50">
        <f>H37*(J$48/J$49)</f>
        <v>76.90593720005484</v>
      </c>
      <c r="J37" s="50">
        <f t="shared" si="2"/>
        <v>38.5</v>
      </c>
      <c r="K37" s="13">
        <f t="shared" si="3"/>
        <v>69.125</v>
      </c>
      <c r="L37" s="11">
        <f t="shared" si="4"/>
        <v>34</v>
      </c>
      <c r="M37" s="11"/>
      <c r="N37" s="11" t="s">
        <v>20</v>
      </c>
      <c r="O37" s="11"/>
      <c r="P37" s="11">
        <v>16</v>
      </c>
    </row>
    <row r="38" spans="1:16" ht="27" customHeight="1">
      <c r="A38" s="11">
        <v>35</v>
      </c>
      <c r="B38" s="23" t="s">
        <v>109</v>
      </c>
      <c r="C38" s="11" t="s">
        <v>143</v>
      </c>
      <c r="D38" s="11">
        <v>109</v>
      </c>
      <c r="E38" s="11">
        <v>38</v>
      </c>
      <c r="F38" s="13">
        <f t="shared" si="0"/>
        <v>54.50000000000001</v>
      </c>
      <c r="G38" s="13">
        <f t="shared" si="1"/>
        <v>27.250000000000004</v>
      </c>
      <c r="H38" s="11">
        <v>83.6</v>
      </c>
      <c r="I38" s="50">
        <f>H38*(J$48/J$49)</f>
        <v>83.49787467434524</v>
      </c>
      <c r="J38" s="50">
        <f t="shared" si="2"/>
        <v>41.8</v>
      </c>
      <c r="K38" s="13">
        <f t="shared" si="3"/>
        <v>69.05</v>
      </c>
      <c r="L38" s="11">
        <f t="shared" si="4"/>
        <v>35</v>
      </c>
      <c r="M38" s="11"/>
      <c r="N38" s="11" t="s">
        <v>20</v>
      </c>
      <c r="O38" s="11"/>
      <c r="P38" s="11">
        <v>18</v>
      </c>
    </row>
    <row r="39" spans="1:16" ht="27" customHeight="1">
      <c r="A39" s="11">
        <v>36</v>
      </c>
      <c r="B39" s="23" t="s">
        <v>109</v>
      </c>
      <c r="C39" s="11" t="s">
        <v>144</v>
      </c>
      <c r="D39" s="11">
        <v>113</v>
      </c>
      <c r="E39" s="11">
        <v>33</v>
      </c>
      <c r="F39" s="13">
        <f t="shared" si="0"/>
        <v>56.49999999999999</v>
      </c>
      <c r="G39" s="13">
        <f t="shared" si="1"/>
        <v>28.249999999999996</v>
      </c>
      <c r="H39" s="11">
        <v>81.2</v>
      </c>
      <c r="I39" s="50">
        <f>H39*(J$48/J$49)</f>
        <v>81.10080650187601</v>
      </c>
      <c r="J39" s="50">
        <f t="shared" si="2"/>
        <v>40.6</v>
      </c>
      <c r="K39" s="13">
        <f t="shared" si="3"/>
        <v>68.85</v>
      </c>
      <c r="L39" s="11">
        <f t="shared" si="4"/>
        <v>36</v>
      </c>
      <c r="M39" s="11"/>
      <c r="N39" s="11" t="s">
        <v>20</v>
      </c>
      <c r="O39" s="11"/>
      <c r="P39" s="11">
        <v>22</v>
      </c>
    </row>
    <row r="40" spans="1:17" ht="27" customHeight="1">
      <c r="A40" s="11">
        <v>37</v>
      </c>
      <c r="B40" s="11" t="s">
        <v>109</v>
      </c>
      <c r="C40" s="11" t="s">
        <v>145</v>
      </c>
      <c r="D40" s="11">
        <v>111.5</v>
      </c>
      <c r="E40" s="11">
        <v>35</v>
      </c>
      <c r="F40" s="13">
        <f t="shared" si="0"/>
        <v>55.75</v>
      </c>
      <c r="G40" s="13">
        <f t="shared" si="1"/>
        <v>27.875</v>
      </c>
      <c r="H40" s="11">
        <v>81.6</v>
      </c>
      <c r="I40" s="50">
        <f aca="true" t="shared" si="5" ref="I40:I45">H40*(J$48/J$50)</f>
        <v>81.64916782961345</v>
      </c>
      <c r="J40" s="50">
        <f t="shared" si="2"/>
        <v>40.8</v>
      </c>
      <c r="K40" s="13">
        <f t="shared" si="3"/>
        <v>68.675</v>
      </c>
      <c r="L40" s="11">
        <f t="shared" si="4"/>
        <v>37</v>
      </c>
      <c r="M40" s="11"/>
      <c r="N40" s="11" t="s">
        <v>112</v>
      </c>
      <c r="O40" s="11"/>
      <c r="P40" s="11">
        <v>7</v>
      </c>
      <c r="Q40" s="3"/>
    </row>
    <row r="41" spans="1:17" ht="27" customHeight="1">
      <c r="A41" s="11">
        <v>38</v>
      </c>
      <c r="B41" s="11" t="s">
        <v>109</v>
      </c>
      <c r="C41" s="11" t="s">
        <v>146</v>
      </c>
      <c r="D41" s="11">
        <v>111</v>
      </c>
      <c r="E41" s="11"/>
      <c r="F41" s="13">
        <f t="shared" si="0"/>
        <v>55.50000000000001</v>
      </c>
      <c r="G41" s="13">
        <f t="shared" si="1"/>
        <v>27.750000000000004</v>
      </c>
      <c r="H41" s="11">
        <v>80</v>
      </c>
      <c r="I41" s="50">
        <f t="shared" si="5"/>
        <v>80.04820375452299</v>
      </c>
      <c r="J41" s="50">
        <f t="shared" si="2"/>
        <v>40</v>
      </c>
      <c r="K41" s="13">
        <f t="shared" si="3"/>
        <v>67.75</v>
      </c>
      <c r="L41" s="11">
        <f t="shared" si="4"/>
        <v>38</v>
      </c>
      <c r="M41" s="11"/>
      <c r="N41" s="11" t="s">
        <v>112</v>
      </c>
      <c r="O41" s="11"/>
      <c r="P41" s="11">
        <v>14</v>
      </c>
      <c r="Q41" s="43"/>
    </row>
    <row r="42" spans="1:16" ht="27" customHeight="1">
      <c r="A42" s="11">
        <v>39</v>
      </c>
      <c r="B42" s="11" t="s">
        <v>109</v>
      </c>
      <c r="C42" s="11" t="s">
        <v>87</v>
      </c>
      <c r="D42" s="11">
        <v>100</v>
      </c>
      <c r="E42" s="11">
        <v>42</v>
      </c>
      <c r="F42" s="13">
        <f t="shared" si="0"/>
        <v>50</v>
      </c>
      <c r="G42" s="13">
        <f t="shared" si="1"/>
        <v>25</v>
      </c>
      <c r="H42" s="11">
        <v>84.4</v>
      </c>
      <c r="I42" s="50">
        <f t="shared" si="5"/>
        <v>84.45085496102176</v>
      </c>
      <c r="J42" s="50">
        <f t="shared" si="2"/>
        <v>42.2</v>
      </c>
      <c r="K42" s="13">
        <f t="shared" si="3"/>
        <v>67.2</v>
      </c>
      <c r="L42" s="11">
        <f t="shared" si="4"/>
        <v>39</v>
      </c>
      <c r="M42" s="11"/>
      <c r="N42" s="11" t="s">
        <v>112</v>
      </c>
      <c r="O42" s="11"/>
      <c r="P42" s="11">
        <v>16</v>
      </c>
    </row>
    <row r="43" spans="1:16" ht="27" customHeight="1">
      <c r="A43" s="11">
        <v>40</v>
      </c>
      <c r="B43" s="11" t="s">
        <v>109</v>
      </c>
      <c r="C43" s="11" t="s">
        <v>147</v>
      </c>
      <c r="D43" s="11">
        <v>108.5</v>
      </c>
      <c r="E43" s="11">
        <v>40</v>
      </c>
      <c r="F43" s="13">
        <f t="shared" si="0"/>
        <v>54.25</v>
      </c>
      <c r="G43" s="13">
        <f t="shared" si="1"/>
        <v>27.125</v>
      </c>
      <c r="H43" s="11">
        <v>80</v>
      </c>
      <c r="I43" s="50">
        <f t="shared" si="5"/>
        <v>80.04820375452299</v>
      </c>
      <c r="J43" s="50">
        <f t="shared" si="2"/>
        <v>40</v>
      </c>
      <c r="K43" s="13">
        <f t="shared" si="3"/>
        <v>67.125</v>
      </c>
      <c r="L43" s="11">
        <f t="shared" si="4"/>
        <v>40</v>
      </c>
      <c r="M43" s="11"/>
      <c r="N43" s="11" t="s">
        <v>112</v>
      </c>
      <c r="O43" s="11"/>
      <c r="P43" s="11">
        <v>3</v>
      </c>
    </row>
    <row r="44" spans="1:16" ht="27" customHeight="1">
      <c r="A44" s="11">
        <v>41</v>
      </c>
      <c r="B44" s="11" t="s">
        <v>109</v>
      </c>
      <c r="C44" s="11" t="s">
        <v>148</v>
      </c>
      <c r="D44" s="11">
        <v>118.5</v>
      </c>
      <c r="E44" s="11">
        <v>26</v>
      </c>
      <c r="F44" s="13">
        <f t="shared" si="0"/>
        <v>59.25</v>
      </c>
      <c r="G44" s="13">
        <f t="shared" si="1"/>
        <v>29.625</v>
      </c>
      <c r="H44" s="11">
        <v>73.6</v>
      </c>
      <c r="I44" s="50">
        <f t="shared" si="5"/>
        <v>73.64434745416115</v>
      </c>
      <c r="J44" s="50">
        <f t="shared" si="2"/>
        <v>36.8</v>
      </c>
      <c r="K44" s="13">
        <f t="shared" si="3"/>
        <v>66.425</v>
      </c>
      <c r="L44" s="11">
        <f t="shared" si="4"/>
        <v>41</v>
      </c>
      <c r="M44" s="11"/>
      <c r="N44" s="11" t="s">
        <v>112</v>
      </c>
      <c r="O44" s="11"/>
      <c r="P44" s="11">
        <v>2</v>
      </c>
    </row>
    <row r="45" spans="1:16" ht="27" customHeight="1">
      <c r="A45" s="11">
        <v>42</v>
      </c>
      <c r="B45" s="11" t="s">
        <v>109</v>
      </c>
      <c r="C45" s="11" t="s">
        <v>149</v>
      </c>
      <c r="D45" s="11">
        <v>108.5</v>
      </c>
      <c r="E45" s="11">
        <v>40</v>
      </c>
      <c r="F45" s="13">
        <f t="shared" si="0"/>
        <v>54.25</v>
      </c>
      <c r="G45" s="13">
        <f t="shared" si="1"/>
        <v>27.125</v>
      </c>
      <c r="H45" s="11">
        <v>76.8</v>
      </c>
      <c r="I45" s="50">
        <f t="shared" si="5"/>
        <v>76.84627560434207</v>
      </c>
      <c r="J45" s="50">
        <f t="shared" si="2"/>
        <v>38.4</v>
      </c>
      <c r="K45" s="13">
        <f t="shared" si="3"/>
        <v>65.525</v>
      </c>
      <c r="L45" s="11">
        <f t="shared" si="4"/>
        <v>42</v>
      </c>
      <c r="M45" s="11"/>
      <c r="N45" s="11" t="s">
        <v>112</v>
      </c>
      <c r="O45" s="11"/>
      <c r="P45" s="11">
        <v>12</v>
      </c>
    </row>
    <row r="46" spans="1:16" ht="27" customHeight="1">
      <c r="A46" s="11">
        <v>43</v>
      </c>
      <c r="B46" s="23" t="s">
        <v>109</v>
      </c>
      <c r="C46" s="11" t="s">
        <v>150</v>
      </c>
      <c r="D46" s="11">
        <v>99.5</v>
      </c>
      <c r="E46" s="11">
        <v>43</v>
      </c>
      <c r="F46" s="13">
        <f t="shared" si="0"/>
        <v>49.75</v>
      </c>
      <c r="G46" s="13">
        <f t="shared" si="1"/>
        <v>24.875</v>
      </c>
      <c r="H46" s="11">
        <v>77.4</v>
      </c>
      <c r="I46" s="50">
        <f>H46*(J$48/J$49)</f>
        <v>77.30544856213305</v>
      </c>
      <c r="J46" s="50">
        <f t="shared" si="2"/>
        <v>38.7</v>
      </c>
      <c r="K46" s="13">
        <f t="shared" si="3"/>
        <v>63.575</v>
      </c>
      <c r="L46" s="11">
        <f t="shared" si="4"/>
        <v>43</v>
      </c>
      <c r="M46" s="11"/>
      <c r="N46" s="11" t="s">
        <v>20</v>
      </c>
      <c r="O46" s="11"/>
      <c r="P46" s="11">
        <v>19</v>
      </c>
    </row>
    <row r="47" spans="1:16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s="35" customFormat="1" ht="15" hidden="1">
      <c r="A48" s="41"/>
      <c r="B48" s="41"/>
      <c r="C48" s="41"/>
      <c r="D48" s="41"/>
      <c r="E48" s="41"/>
      <c r="F48" s="41"/>
      <c r="G48" s="41"/>
      <c r="H48" s="37" t="s">
        <v>151</v>
      </c>
      <c r="I48" s="41"/>
      <c r="J48" s="41">
        <f>(3533.6-89.4-88.8-73.6-76.8)/39</f>
        <v>82.17948717948717</v>
      </c>
      <c r="K48" s="42" t="s">
        <v>152</v>
      </c>
      <c r="L48" s="41"/>
      <c r="M48" s="41"/>
      <c r="N48" s="41"/>
      <c r="O48" s="41"/>
      <c r="P48" s="41"/>
    </row>
    <row r="49" spans="2:11" s="35" customFormat="1" ht="15" hidden="1">
      <c r="B49" s="36"/>
      <c r="H49" s="38" t="s">
        <v>153</v>
      </c>
      <c r="I49" s="41"/>
      <c r="J49" s="35">
        <f>(1566.4-89.4-88.8-77-77)/15</f>
        <v>82.28</v>
      </c>
      <c r="K49" s="42" t="s">
        <v>152</v>
      </c>
    </row>
    <row r="50" spans="2:11" s="35" customFormat="1" ht="15" hidden="1">
      <c r="B50" s="36"/>
      <c r="H50" s="38" t="s">
        <v>154</v>
      </c>
      <c r="I50" s="41"/>
      <c r="J50" s="35">
        <f>(1967.2-87.2-87-73.6-76.8)/20</f>
        <v>82.13000000000001</v>
      </c>
      <c r="K50" s="42" t="s">
        <v>152</v>
      </c>
    </row>
    <row r="51" ht="15">
      <c r="H51" s="46"/>
    </row>
    <row r="52" ht="15">
      <c r="H52" s="46"/>
    </row>
  </sheetData>
  <sheetProtection/>
  <mergeCells count="12">
    <mergeCell ref="A1:P1"/>
    <mergeCell ref="D2:G2"/>
    <mergeCell ref="H2:J2"/>
    <mergeCell ref="A2:A3"/>
    <mergeCell ref="B2:B3"/>
    <mergeCell ref="C2:C3"/>
    <mergeCell ref="K2:K3"/>
    <mergeCell ref="L2:L3"/>
    <mergeCell ref="M2:M3"/>
    <mergeCell ref="N2:N3"/>
    <mergeCell ref="O2:O3"/>
    <mergeCell ref="P2:P3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zoomScale="85" zoomScaleNormal="85" zoomScaleSheetLayoutView="100" workbookViewId="0" topLeftCell="A1">
      <pane ySplit="3" topLeftCell="A4" activePane="bottomLeft" state="frozen"/>
      <selection pane="bottomLeft" activeCell="D18" sqref="D18"/>
    </sheetView>
  </sheetViews>
  <sheetFormatPr defaultColWidth="9.140625" defaultRowHeight="15"/>
  <cols>
    <col min="1" max="1" width="3.421875" style="4" customWidth="1"/>
    <col min="2" max="2" width="13.140625" style="15" customWidth="1"/>
    <col min="3" max="3" width="24.7109375" style="4" customWidth="1"/>
    <col min="4" max="4" width="6.8515625" style="4" customWidth="1"/>
    <col min="5" max="5" width="6.28125" style="4" customWidth="1"/>
    <col min="6" max="7" width="9.140625" style="4" customWidth="1"/>
    <col min="8" max="8" width="7.8515625" style="4" customWidth="1"/>
    <col min="9" max="9" width="9.7109375" style="4" customWidth="1"/>
    <col min="10" max="10" width="7.8515625" style="4" customWidth="1"/>
    <col min="11" max="11" width="8.57421875" style="4" customWidth="1"/>
    <col min="12" max="12" width="6.8515625" style="4" hidden="1" customWidth="1"/>
    <col min="13" max="13" width="6.00390625" style="4" hidden="1" customWidth="1"/>
    <col min="14" max="14" width="10.5742187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36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40.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4" s="3" customFormat="1" ht="34.5" customHeight="1">
      <c r="A4" s="11">
        <v>1</v>
      </c>
      <c r="B4" s="23" t="s">
        <v>22</v>
      </c>
      <c r="C4" s="11" t="s">
        <v>23</v>
      </c>
      <c r="D4" s="11">
        <v>116.5</v>
      </c>
      <c r="E4" s="11">
        <v>1</v>
      </c>
      <c r="F4" s="13">
        <f>D4/200*100</f>
        <v>58.25</v>
      </c>
      <c r="G4" s="13">
        <f>F4*0.5</f>
        <v>29.125</v>
      </c>
      <c r="H4" s="11">
        <v>87.2</v>
      </c>
      <c r="I4" s="11">
        <f>H4*0.5</f>
        <v>43.6</v>
      </c>
      <c r="J4" s="13">
        <f>G4+I4</f>
        <v>72.725</v>
      </c>
      <c r="K4" s="11">
        <v>1</v>
      </c>
      <c r="L4" s="11"/>
      <c r="M4" s="11" t="s">
        <v>24</v>
      </c>
      <c r="N4" s="11">
        <v>1</v>
      </c>
    </row>
    <row r="5" spans="1:14" s="3" customFormat="1" ht="34.5" customHeight="1">
      <c r="A5" s="11">
        <v>2</v>
      </c>
      <c r="B5" s="23" t="s">
        <v>22</v>
      </c>
      <c r="C5" s="11" t="s">
        <v>25</v>
      </c>
      <c r="D5" s="11">
        <v>116.5</v>
      </c>
      <c r="E5" s="11">
        <v>1</v>
      </c>
      <c r="F5" s="13">
        <f>D5/200*100</f>
        <v>58.25</v>
      </c>
      <c r="G5" s="13">
        <f>F5*0.5</f>
        <v>29.125</v>
      </c>
      <c r="H5" s="11">
        <v>81.8</v>
      </c>
      <c r="I5" s="11">
        <f>H5*0.5</f>
        <v>40.9</v>
      </c>
      <c r="J5" s="13">
        <f>G5+I5</f>
        <v>70.025</v>
      </c>
      <c r="K5" s="11">
        <v>2</v>
      </c>
      <c r="L5" s="11"/>
      <c r="M5" s="11" t="s">
        <v>24</v>
      </c>
      <c r="N5" s="11">
        <v>3</v>
      </c>
    </row>
    <row r="6" spans="1:14" s="3" customFormat="1" ht="34.5" customHeight="1">
      <c r="A6" s="11">
        <v>3</v>
      </c>
      <c r="B6" s="23" t="s">
        <v>22</v>
      </c>
      <c r="C6" s="11" t="s">
        <v>26</v>
      </c>
      <c r="D6" s="11">
        <v>85</v>
      </c>
      <c r="E6" s="11">
        <v>4</v>
      </c>
      <c r="F6" s="13">
        <f>D6/200*100</f>
        <v>42.5</v>
      </c>
      <c r="G6" s="13">
        <f>F6*0.5</f>
        <v>21.25</v>
      </c>
      <c r="H6" s="11">
        <v>84</v>
      </c>
      <c r="I6" s="11">
        <f>H6*0.5</f>
        <v>42</v>
      </c>
      <c r="J6" s="13">
        <f>G6+I6</f>
        <v>63.25</v>
      </c>
      <c r="K6" s="11">
        <v>3</v>
      </c>
      <c r="L6" s="11"/>
      <c r="M6" s="11" t="s">
        <v>24</v>
      </c>
      <c r="N6" s="11">
        <v>2</v>
      </c>
    </row>
    <row r="7" s="3" customFormat="1" ht="15"/>
    <row r="8" s="3" customFormat="1" ht="15"/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55" right="0.55" top="1" bottom="1" header="0.51" footer="0.51"/>
  <pageSetup horizontalDpi="600" verticalDpi="600" orientation="landscape" paperSize="9"/>
  <headerFooter>
    <oddFooter>&amp;C第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25"/>
  <sheetViews>
    <sheetView zoomScale="85" zoomScaleNormal="85" workbookViewId="0" topLeftCell="A1">
      <selection activeCell="R21" sqref="R21"/>
    </sheetView>
  </sheetViews>
  <sheetFormatPr defaultColWidth="9.140625" defaultRowHeight="15"/>
  <cols>
    <col min="1" max="1" width="5.8515625" style="4" customWidth="1"/>
    <col min="2" max="2" width="12.00390625" style="15" customWidth="1"/>
    <col min="3" max="3" width="24.7109375" style="4" customWidth="1"/>
    <col min="4" max="4" width="6.8515625" style="4" customWidth="1"/>
    <col min="5" max="5" width="6.28125" style="4" customWidth="1"/>
    <col min="6" max="7" width="9.140625" style="4" customWidth="1"/>
    <col min="8" max="8" width="9.7109375" style="4" customWidth="1"/>
    <col min="9" max="9" width="10.57421875" style="4" customWidth="1"/>
    <col min="10" max="10" width="7.8515625" style="4" customWidth="1"/>
    <col min="11" max="11" width="6.28125" style="4" customWidth="1"/>
    <col min="12" max="12" width="6.8515625" style="4" hidden="1" customWidth="1"/>
    <col min="13" max="13" width="6.00390625" style="4" hidden="1" customWidth="1"/>
    <col min="14" max="14" width="7.14062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31.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36.7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4" s="3" customFormat="1" ht="35.25" customHeight="1">
      <c r="A4" s="11">
        <v>1</v>
      </c>
      <c r="B4" s="23" t="s">
        <v>155</v>
      </c>
      <c r="C4" s="11" t="s">
        <v>156</v>
      </c>
      <c r="D4" s="11">
        <v>155</v>
      </c>
      <c r="E4" s="11">
        <v>2</v>
      </c>
      <c r="F4" s="13">
        <f aca="true" t="shared" si="0" ref="F4:F25">D4/200*100</f>
        <v>77.5</v>
      </c>
      <c r="G4" s="13">
        <f aca="true" t="shared" si="1" ref="G4:G25">F4*0.5</f>
        <v>38.75</v>
      </c>
      <c r="H4" s="11">
        <v>85</v>
      </c>
      <c r="I4" s="11">
        <f aca="true" t="shared" si="2" ref="I4:I25">H4*0.5</f>
        <v>42.5</v>
      </c>
      <c r="J4" s="13">
        <f aca="true" t="shared" si="3" ref="J4:J25">G4+I4</f>
        <v>81.25</v>
      </c>
      <c r="K4" s="11">
        <f aca="true" t="shared" si="4" ref="K4:K25">RANK(J4,$J$4:$J$25)</f>
        <v>1</v>
      </c>
      <c r="L4" s="11"/>
      <c r="M4" s="11" t="s">
        <v>24</v>
      </c>
      <c r="N4" s="11">
        <v>4</v>
      </c>
    </row>
    <row r="5" spans="1:14" s="3" customFormat="1" ht="35.25" customHeight="1">
      <c r="A5" s="11">
        <v>2</v>
      </c>
      <c r="B5" s="23" t="s">
        <v>155</v>
      </c>
      <c r="C5" s="11" t="s">
        <v>157</v>
      </c>
      <c r="D5" s="11">
        <v>150.5</v>
      </c>
      <c r="E5" s="11">
        <v>4</v>
      </c>
      <c r="F5" s="13">
        <f t="shared" si="0"/>
        <v>75.25</v>
      </c>
      <c r="G5" s="13">
        <f t="shared" si="1"/>
        <v>37.625</v>
      </c>
      <c r="H5" s="11">
        <v>84.86</v>
      </c>
      <c r="I5" s="11">
        <f t="shared" si="2"/>
        <v>42.43</v>
      </c>
      <c r="J5" s="13">
        <f t="shared" si="3"/>
        <v>80.055</v>
      </c>
      <c r="K5" s="11">
        <f t="shared" si="4"/>
        <v>2</v>
      </c>
      <c r="L5" s="11"/>
      <c r="M5" s="11" t="s">
        <v>85</v>
      </c>
      <c r="N5" s="11">
        <v>8</v>
      </c>
    </row>
    <row r="6" spans="1:14" s="3" customFormat="1" ht="35.25" customHeight="1">
      <c r="A6" s="11">
        <v>3</v>
      </c>
      <c r="B6" s="23" t="s">
        <v>155</v>
      </c>
      <c r="C6" s="11" t="s">
        <v>158</v>
      </c>
      <c r="D6" s="11">
        <v>136.5</v>
      </c>
      <c r="E6" s="11">
        <v>8</v>
      </c>
      <c r="F6" s="13">
        <f t="shared" si="0"/>
        <v>68.25</v>
      </c>
      <c r="G6" s="13">
        <f t="shared" si="1"/>
        <v>34.125</v>
      </c>
      <c r="H6" s="11">
        <v>85.26</v>
      </c>
      <c r="I6" s="11">
        <f t="shared" si="2"/>
        <v>42.63</v>
      </c>
      <c r="J6" s="13">
        <f t="shared" si="3"/>
        <v>76.755</v>
      </c>
      <c r="K6" s="11">
        <f t="shared" si="4"/>
        <v>3</v>
      </c>
      <c r="L6" s="11"/>
      <c r="M6" s="11" t="s">
        <v>85</v>
      </c>
      <c r="N6" s="11">
        <v>7</v>
      </c>
    </row>
    <row r="7" spans="1:14" s="3" customFormat="1" ht="35.25" customHeight="1">
      <c r="A7" s="11">
        <v>4</v>
      </c>
      <c r="B7" s="23" t="s">
        <v>155</v>
      </c>
      <c r="C7" s="11" t="s">
        <v>159</v>
      </c>
      <c r="D7" s="11">
        <v>157</v>
      </c>
      <c r="E7" s="11">
        <v>1</v>
      </c>
      <c r="F7" s="13">
        <f t="shared" si="0"/>
        <v>78.5</v>
      </c>
      <c r="G7" s="13">
        <f t="shared" si="1"/>
        <v>39.25</v>
      </c>
      <c r="H7" s="11">
        <v>74.98</v>
      </c>
      <c r="I7" s="11">
        <f t="shared" si="2"/>
        <v>37.49</v>
      </c>
      <c r="J7" s="13">
        <f t="shared" si="3"/>
        <v>76.74000000000001</v>
      </c>
      <c r="K7" s="11">
        <f t="shared" si="4"/>
        <v>4</v>
      </c>
      <c r="L7" s="11"/>
      <c r="M7" s="11" t="s">
        <v>24</v>
      </c>
      <c r="N7" s="11">
        <v>14</v>
      </c>
    </row>
    <row r="8" spans="1:14" s="3" customFormat="1" ht="35.25" customHeight="1">
      <c r="A8" s="11">
        <v>5</v>
      </c>
      <c r="B8" s="23" t="s">
        <v>155</v>
      </c>
      <c r="C8" s="11" t="s">
        <v>160</v>
      </c>
      <c r="D8" s="11">
        <v>143.5</v>
      </c>
      <c r="E8" s="11">
        <v>6</v>
      </c>
      <c r="F8" s="13">
        <f t="shared" si="0"/>
        <v>71.75</v>
      </c>
      <c r="G8" s="13">
        <f t="shared" si="1"/>
        <v>35.875</v>
      </c>
      <c r="H8" s="11">
        <v>81.56</v>
      </c>
      <c r="I8" s="11">
        <f t="shared" si="2"/>
        <v>40.78</v>
      </c>
      <c r="J8" s="13">
        <f t="shared" si="3"/>
        <v>76.655</v>
      </c>
      <c r="K8" s="11">
        <f t="shared" si="4"/>
        <v>5</v>
      </c>
      <c r="L8" s="11"/>
      <c r="M8" s="11" t="s">
        <v>85</v>
      </c>
      <c r="N8" s="11">
        <v>6</v>
      </c>
    </row>
    <row r="9" spans="1:14" s="3" customFormat="1" ht="35.25" customHeight="1">
      <c r="A9" s="11">
        <v>6</v>
      </c>
      <c r="B9" s="23" t="s">
        <v>155</v>
      </c>
      <c r="C9" s="11" t="s">
        <v>161</v>
      </c>
      <c r="D9" s="11">
        <v>136</v>
      </c>
      <c r="E9" s="11">
        <v>9</v>
      </c>
      <c r="F9" s="13">
        <f t="shared" si="0"/>
        <v>68</v>
      </c>
      <c r="G9" s="13">
        <f t="shared" si="1"/>
        <v>34</v>
      </c>
      <c r="H9" s="11">
        <v>85.1</v>
      </c>
      <c r="I9" s="11">
        <f t="shared" si="2"/>
        <v>42.55</v>
      </c>
      <c r="J9" s="13">
        <f t="shared" si="3"/>
        <v>76.55</v>
      </c>
      <c r="K9" s="11">
        <f t="shared" si="4"/>
        <v>6</v>
      </c>
      <c r="L9" s="11"/>
      <c r="M9" s="11" t="s">
        <v>24</v>
      </c>
      <c r="N9" s="11">
        <v>12</v>
      </c>
    </row>
    <row r="10" spans="1:14" s="3" customFormat="1" ht="35.25" customHeight="1">
      <c r="A10" s="11">
        <v>7</v>
      </c>
      <c r="B10" s="23" t="s">
        <v>155</v>
      </c>
      <c r="C10" s="11" t="s">
        <v>162</v>
      </c>
      <c r="D10" s="11">
        <v>133.5</v>
      </c>
      <c r="E10" s="11">
        <v>11</v>
      </c>
      <c r="F10" s="13">
        <f t="shared" si="0"/>
        <v>66.75</v>
      </c>
      <c r="G10" s="13">
        <f t="shared" si="1"/>
        <v>33.375</v>
      </c>
      <c r="H10" s="11">
        <v>85.4</v>
      </c>
      <c r="I10" s="11">
        <f t="shared" si="2"/>
        <v>42.7</v>
      </c>
      <c r="J10" s="13">
        <f t="shared" si="3"/>
        <v>76.075</v>
      </c>
      <c r="K10" s="11">
        <f t="shared" si="4"/>
        <v>7</v>
      </c>
      <c r="L10" s="11"/>
      <c r="M10" s="11" t="s">
        <v>24</v>
      </c>
      <c r="N10" s="11">
        <v>11</v>
      </c>
    </row>
    <row r="11" spans="1:14" s="3" customFormat="1" ht="35.25" customHeight="1">
      <c r="A11" s="11">
        <v>8</v>
      </c>
      <c r="B11" s="23" t="s">
        <v>155</v>
      </c>
      <c r="C11" s="11" t="s">
        <v>163</v>
      </c>
      <c r="D11" s="11">
        <v>128</v>
      </c>
      <c r="E11" s="11">
        <v>17</v>
      </c>
      <c r="F11" s="13">
        <f t="shared" si="0"/>
        <v>64</v>
      </c>
      <c r="G11" s="13">
        <f t="shared" si="1"/>
        <v>32</v>
      </c>
      <c r="H11" s="11">
        <v>85.4</v>
      </c>
      <c r="I11" s="11">
        <f t="shared" si="2"/>
        <v>42.7</v>
      </c>
      <c r="J11" s="13">
        <f t="shared" si="3"/>
        <v>74.7</v>
      </c>
      <c r="K11" s="11">
        <f t="shared" si="4"/>
        <v>8</v>
      </c>
      <c r="L11" s="11"/>
      <c r="M11" s="11" t="s">
        <v>24</v>
      </c>
      <c r="N11" s="11">
        <v>6</v>
      </c>
    </row>
    <row r="12" spans="1:14" s="3" customFormat="1" ht="35.25" customHeight="1">
      <c r="A12" s="11">
        <v>9</v>
      </c>
      <c r="B12" s="23" t="s">
        <v>155</v>
      </c>
      <c r="C12" s="11" t="s">
        <v>164</v>
      </c>
      <c r="D12" s="11">
        <v>130.5</v>
      </c>
      <c r="E12" s="11">
        <v>15</v>
      </c>
      <c r="F12" s="13">
        <f t="shared" si="0"/>
        <v>65.25</v>
      </c>
      <c r="G12" s="13">
        <f t="shared" si="1"/>
        <v>32.625</v>
      </c>
      <c r="H12" s="11">
        <v>83.2</v>
      </c>
      <c r="I12" s="11">
        <f t="shared" si="2"/>
        <v>41.6</v>
      </c>
      <c r="J12" s="13">
        <f t="shared" si="3"/>
        <v>74.225</v>
      </c>
      <c r="K12" s="11">
        <f t="shared" si="4"/>
        <v>9</v>
      </c>
      <c r="L12" s="11"/>
      <c r="M12" s="11" t="s">
        <v>24</v>
      </c>
      <c r="N12" s="11">
        <v>8</v>
      </c>
    </row>
    <row r="13" spans="1:14" s="3" customFormat="1" ht="35.25" customHeight="1">
      <c r="A13" s="11">
        <v>10</v>
      </c>
      <c r="B13" s="23" t="s">
        <v>155</v>
      </c>
      <c r="C13" s="11" t="s">
        <v>165</v>
      </c>
      <c r="D13" s="11">
        <v>139</v>
      </c>
      <c r="E13" s="11">
        <v>7</v>
      </c>
      <c r="F13" s="13">
        <f t="shared" si="0"/>
        <v>69.5</v>
      </c>
      <c r="G13" s="13">
        <f t="shared" si="1"/>
        <v>34.75</v>
      </c>
      <c r="H13" s="11">
        <v>78.48</v>
      </c>
      <c r="I13" s="11">
        <f t="shared" si="2"/>
        <v>39.24</v>
      </c>
      <c r="J13" s="13">
        <f t="shared" si="3"/>
        <v>73.99000000000001</v>
      </c>
      <c r="K13" s="11">
        <f t="shared" si="4"/>
        <v>10</v>
      </c>
      <c r="L13" s="11"/>
      <c r="M13" s="11" t="s">
        <v>85</v>
      </c>
      <c r="N13" s="11">
        <v>9</v>
      </c>
    </row>
    <row r="14" spans="1:14" s="3" customFormat="1" ht="35.25" customHeight="1">
      <c r="A14" s="11">
        <v>11</v>
      </c>
      <c r="B14" s="23" t="s">
        <v>155</v>
      </c>
      <c r="C14" s="11" t="s">
        <v>166</v>
      </c>
      <c r="D14" s="11">
        <v>129</v>
      </c>
      <c r="E14" s="11">
        <v>16</v>
      </c>
      <c r="F14" s="13">
        <f t="shared" si="0"/>
        <v>64.5</v>
      </c>
      <c r="G14" s="13">
        <f t="shared" si="1"/>
        <v>32.25</v>
      </c>
      <c r="H14" s="11">
        <v>82.5</v>
      </c>
      <c r="I14" s="11">
        <f t="shared" si="2"/>
        <v>41.25</v>
      </c>
      <c r="J14" s="13">
        <f t="shared" si="3"/>
        <v>73.5</v>
      </c>
      <c r="K14" s="11">
        <f t="shared" si="4"/>
        <v>11</v>
      </c>
      <c r="L14" s="11"/>
      <c r="M14" s="11" t="s">
        <v>24</v>
      </c>
      <c r="N14" s="11">
        <v>13</v>
      </c>
    </row>
    <row r="15" spans="1:14" s="3" customFormat="1" ht="35.25" customHeight="1">
      <c r="A15" s="11">
        <v>12</v>
      </c>
      <c r="B15" s="23" t="s">
        <v>155</v>
      </c>
      <c r="C15" s="11" t="s">
        <v>167</v>
      </c>
      <c r="D15" s="11">
        <v>127.5</v>
      </c>
      <c r="E15" s="11">
        <v>19</v>
      </c>
      <c r="F15" s="13">
        <f t="shared" si="0"/>
        <v>63.74999999999999</v>
      </c>
      <c r="G15" s="13">
        <f t="shared" si="1"/>
        <v>31.874999999999996</v>
      </c>
      <c r="H15" s="11">
        <v>83.2</v>
      </c>
      <c r="I15" s="11">
        <f t="shared" si="2"/>
        <v>41.6</v>
      </c>
      <c r="J15" s="13">
        <f t="shared" si="3"/>
        <v>73.475</v>
      </c>
      <c r="K15" s="11">
        <f t="shared" si="4"/>
        <v>12</v>
      </c>
      <c r="L15" s="11"/>
      <c r="M15" s="11" t="s">
        <v>24</v>
      </c>
      <c r="N15" s="11">
        <v>9</v>
      </c>
    </row>
    <row r="16" spans="1:14" s="3" customFormat="1" ht="35.25" customHeight="1">
      <c r="A16" s="11">
        <v>13</v>
      </c>
      <c r="B16" s="23" t="s">
        <v>155</v>
      </c>
      <c r="C16" s="11" t="s">
        <v>168</v>
      </c>
      <c r="D16" s="11">
        <v>132.5</v>
      </c>
      <c r="E16" s="11">
        <v>12</v>
      </c>
      <c r="F16" s="13">
        <f t="shared" si="0"/>
        <v>66.25</v>
      </c>
      <c r="G16" s="13">
        <f t="shared" si="1"/>
        <v>33.125</v>
      </c>
      <c r="H16" s="11">
        <v>80.68</v>
      </c>
      <c r="I16" s="11">
        <f t="shared" si="2"/>
        <v>40.34</v>
      </c>
      <c r="J16" s="13">
        <f t="shared" si="3"/>
        <v>73.465</v>
      </c>
      <c r="K16" s="11">
        <f t="shared" si="4"/>
        <v>13</v>
      </c>
      <c r="L16" s="11"/>
      <c r="M16" s="11" t="s">
        <v>85</v>
      </c>
      <c r="N16" s="11">
        <v>4</v>
      </c>
    </row>
    <row r="17" spans="1:14" s="3" customFormat="1" ht="35.25" customHeight="1">
      <c r="A17" s="11">
        <v>14</v>
      </c>
      <c r="B17" s="23" t="s">
        <v>155</v>
      </c>
      <c r="C17" s="11" t="s">
        <v>141</v>
      </c>
      <c r="D17" s="11">
        <v>123.5</v>
      </c>
      <c r="E17" s="11">
        <v>21</v>
      </c>
      <c r="F17" s="13">
        <f t="shared" si="0"/>
        <v>61.75000000000001</v>
      </c>
      <c r="G17" s="13">
        <f t="shared" si="1"/>
        <v>30.875000000000004</v>
      </c>
      <c r="H17" s="11">
        <v>85.16</v>
      </c>
      <c r="I17" s="11">
        <f t="shared" si="2"/>
        <v>42.58</v>
      </c>
      <c r="J17" s="13">
        <f t="shared" si="3"/>
        <v>73.455</v>
      </c>
      <c r="K17" s="11">
        <f t="shared" si="4"/>
        <v>14</v>
      </c>
      <c r="L17" s="11"/>
      <c r="M17" s="11" t="s">
        <v>24</v>
      </c>
      <c r="N17" s="11">
        <v>15</v>
      </c>
    </row>
    <row r="18" spans="1:14" s="3" customFormat="1" ht="35.25" customHeight="1">
      <c r="A18" s="11">
        <v>15</v>
      </c>
      <c r="B18" s="23" t="s">
        <v>155</v>
      </c>
      <c r="C18" s="11" t="s">
        <v>169</v>
      </c>
      <c r="D18" s="11">
        <v>131.5</v>
      </c>
      <c r="E18" s="11">
        <v>13</v>
      </c>
      <c r="F18" s="13">
        <f t="shared" si="0"/>
        <v>65.75</v>
      </c>
      <c r="G18" s="13">
        <f t="shared" si="1"/>
        <v>32.875</v>
      </c>
      <c r="H18" s="11">
        <v>81</v>
      </c>
      <c r="I18" s="11">
        <f t="shared" si="2"/>
        <v>40.5</v>
      </c>
      <c r="J18" s="13">
        <f t="shared" si="3"/>
        <v>73.375</v>
      </c>
      <c r="K18" s="11">
        <f t="shared" si="4"/>
        <v>15</v>
      </c>
      <c r="L18" s="11"/>
      <c r="M18" s="11" t="s">
        <v>24</v>
      </c>
      <c r="N18" s="11">
        <v>5</v>
      </c>
    </row>
    <row r="19" spans="1:14" s="3" customFormat="1" ht="35.25" customHeight="1">
      <c r="A19" s="11">
        <v>16</v>
      </c>
      <c r="B19" s="23" t="s">
        <v>155</v>
      </c>
      <c r="C19" s="11" t="s">
        <v>170</v>
      </c>
      <c r="D19" s="11">
        <v>128</v>
      </c>
      <c r="E19" s="11">
        <v>17</v>
      </c>
      <c r="F19" s="13">
        <f t="shared" si="0"/>
        <v>64</v>
      </c>
      <c r="G19" s="13">
        <f t="shared" si="1"/>
        <v>32</v>
      </c>
      <c r="H19" s="11">
        <v>79.76</v>
      </c>
      <c r="I19" s="11">
        <f t="shared" si="2"/>
        <v>39.88</v>
      </c>
      <c r="J19" s="13">
        <f t="shared" si="3"/>
        <v>71.88</v>
      </c>
      <c r="K19" s="11">
        <f t="shared" si="4"/>
        <v>16</v>
      </c>
      <c r="L19" s="11"/>
      <c r="M19" s="11" t="s">
        <v>85</v>
      </c>
      <c r="N19" s="11">
        <v>1</v>
      </c>
    </row>
    <row r="20" spans="1:14" s="3" customFormat="1" ht="35.25" customHeight="1">
      <c r="A20" s="11">
        <v>17</v>
      </c>
      <c r="B20" s="23" t="s">
        <v>155</v>
      </c>
      <c r="C20" s="11" t="s">
        <v>171</v>
      </c>
      <c r="D20" s="11">
        <v>125</v>
      </c>
      <c r="E20" s="11">
        <v>20</v>
      </c>
      <c r="F20" s="13">
        <f t="shared" si="0"/>
        <v>62.5</v>
      </c>
      <c r="G20" s="13">
        <f t="shared" si="1"/>
        <v>31.25</v>
      </c>
      <c r="H20" s="11">
        <v>80</v>
      </c>
      <c r="I20" s="11">
        <f t="shared" si="2"/>
        <v>40</v>
      </c>
      <c r="J20" s="13">
        <f t="shared" si="3"/>
        <v>71.25</v>
      </c>
      <c r="K20" s="11">
        <f t="shared" si="4"/>
        <v>17</v>
      </c>
      <c r="L20" s="11"/>
      <c r="M20" s="11" t="s">
        <v>24</v>
      </c>
      <c r="N20" s="11">
        <v>7</v>
      </c>
    </row>
    <row r="21" spans="1:14" s="3" customFormat="1" ht="35.25" customHeight="1">
      <c r="A21" s="11">
        <v>18</v>
      </c>
      <c r="B21" s="23" t="s">
        <v>155</v>
      </c>
      <c r="C21" s="11" t="s">
        <v>172</v>
      </c>
      <c r="D21" s="11">
        <v>131</v>
      </c>
      <c r="E21" s="11">
        <v>14</v>
      </c>
      <c r="F21" s="13">
        <f t="shared" si="0"/>
        <v>65.5</v>
      </c>
      <c r="G21" s="13">
        <f t="shared" si="1"/>
        <v>32.75</v>
      </c>
      <c r="H21" s="11">
        <v>76.92</v>
      </c>
      <c r="I21" s="11">
        <f t="shared" si="2"/>
        <v>38.46</v>
      </c>
      <c r="J21" s="13">
        <f t="shared" si="3"/>
        <v>71.21000000000001</v>
      </c>
      <c r="K21" s="11">
        <f t="shared" si="4"/>
        <v>18</v>
      </c>
      <c r="L21" s="11"/>
      <c r="M21" s="11" t="s">
        <v>85</v>
      </c>
      <c r="N21" s="11">
        <v>3</v>
      </c>
    </row>
    <row r="22" spans="1:14" s="3" customFormat="1" ht="35.25" customHeight="1">
      <c r="A22" s="11">
        <v>19</v>
      </c>
      <c r="B22" s="23" t="s">
        <v>155</v>
      </c>
      <c r="C22" s="11" t="s">
        <v>173</v>
      </c>
      <c r="D22" s="11">
        <v>118.5</v>
      </c>
      <c r="E22" s="11"/>
      <c r="F22" s="13">
        <f t="shared" si="0"/>
        <v>59.25</v>
      </c>
      <c r="G22" s="13">
        <f t="shared" si="1"/>
        <v>29.625</v>
      </c>
      <c r="H22" s="11">
        <v>82.44</v>
      </c>
      <c r="I22" s="11">
        <f t="shared" si="2"/>
        <v>41.22</v>
      </c>
      <c r="J22" s="13">
        <f t="shared" si="3"/>
        <v>70.845</v>
      </c>
      <c r="K22" s="11">
        <f t="shared" si="4"/>
        <v>19</v>
      </c>
      <c r="L22" s="11"/>
      <c r="M22" s="11" t="s">
        <v>85</v>
      </c>
      <c r="N22" s="11">
        <v>5</v>
      </c>
    </row>
    <row r="23" spans="1:14" s="3" customFormat="1" ht="35.25" customHeight="1">
      <c r="A23" s="11">
        <v>20</v>
      </c>
      <c r="B23" s="23" t="s">
        <v>155</v>
      </c>
      <c r="C23" s="11" t="s">
        <v>124</v>
      </c>
      <c r="D23" s="11">
        <v>110.5</v>
      </c>
      <c r="E23" s="11">
        <v>24</v>
      </c>
      <c r="F23" s="13">
        <f t="shared" si="0"/>
        <v>55.25</v>
      </c>
      <c r="G23" s="13">
        <f t="shared" si="1"/>
        <v>27.625</v>
      </c>
      <c r="H23" s="11">
        <v>82.8</v>
      </c>
      <c r="I23" s="11">
        <f t="shared" si="2"/>
        <v>41.4</v>
      </c>
      <c r="J23" s="13">
        <f t="shared" si="3"/>
        <v>69.025</v>
      </c>
      <c r="K23" s="11">
        <f t="shared" si="4"/>
        <v>20</v>
      </c>
      <c r="L23" s="11"/>
      <c r="M23" s="11" t="s">
        <v>24</v>
      </c>
      <c r="N23" s="11">
        <v>10</v>
      </c>
    </row>
    <row r="24" spans="1:14" s="3" customFormat="1" ht="35.25" customHeight="1">
      <c r="A24" s="11">
        <v>21</v>
      </c>
      <c r="B24" s="23" t="s">
        <v>155</v>
      </c>
      <c r="C24" s="11" t="s">
        <v>174</v>
      </c>
      <c r="D24" s="11">
        <v>107</v>
      </c>
      <c r="E24" s="11">
        <v>26</v>
      </c>
      <c r="F24" s="13">
        <f t="shared" si="0"/>
        <v>53.5</v>
      </c>
      <c r="G24" s="13">
        <f t="shared" si="1"/>
        <v>26.75</v>
      </c>
      <c r="H24" s="11">
        <v>78.6</v>
      </c>
      <c r="I24" s="11">
        <f t="shared" si="2"/>
        <v>39.3</v>
      </c>
      <c r="J24" s="13">
        <f t="shared" si="3"/>
        <v>66.05</v>
      </c>
      <c r="K24" s="11">
        <f t="shared" si="4"/>
        <v>21</v>
      </c>
      <c r="L24" s="11"/>
      <c r="M24" s="11" t="s">
        <v>24</v>
      </c>
      <c r="N24" s="11">
        <v>16</v>
      </c>
    </row>
    <row r="25" spans="1:14" s="3" customFormat="1" ht="35.25" customHeight="1">
      <c r="A25" s="11">
        <v>22</v>
      </c>
      <c r="B25" s="23" t="s">
        <v>155</v>
      </c>
      <c r="C25" s="11" t="s">
        <v>175</v>
      </c>
      <c r="D25" s="11">
        <v>108</v>
      </c>
      <c r="E25" s="11">
        <v>25</v>
      </c>
      <c r="F25" s="13">
        <f t="shared" si="0"/>
        <v>54</v>
      </c>
      <c r="G25" s="13">
        <f t="shared" si="1"/>
        <v>27</v>
      </c>
      <c r="H25" s="11">
        <v>75</v>
      </c>
      <c r="I25" s="11">
        <f t="shared" si="2"/>
        <v>37.5</v>
      </c>
      <c r="J25" s="13">
        <f t="shared" si="3"/>
        <v>64.5</v>
      </c>
      <c r="K25" s="11">
        <f t="shared" si="4"/>
        <v>22</v>
      </c>
      <c r="L25" s="11"/>
      <c r="M25" s="11" t="s">
        <v>85</v>
      </c>
      <c r="N25" s="11">
        <v>2</v>
      </c>
    </row>
    <row r="26" s="3" customFormat="1" ht="15"/>
    <row r="27" s="3" customFormat="1" ht="15"/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71" right="0.71" top="0.75" bottom="0.75" header="0.31" footer="0.31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61"/>
  <sheetViews>
    <sheetView zoomScale="93" zoomScaleNormal="93" workbookViewId="0" topLeftCell="A1">
      <selection activeCell="A58" sqref="A58:IV61"/>
    </sheetView>
  </sheetViews>
  <sheetFormatPr defaultColWidth="9.140625" defaultRowHeight="15"/>
  <cols>
    <col min="1" max="1" width="3.421875" style="4" customWidth="1"/>
    <col min="2" max="2" width="11.28125" style="15" customWidth="1"/>
    <col min="3" max="3" width="23.140625" style="4" customWidth="1"/>
    <col min="4" max="4" width="7.421875" style="4" customWidth="1"/>
    <col min="5" max="5" width="5.00390625" style="4" customWidth="1"/>
    <col min="6" max="6" width="8.00390625" style="4" customWidth="1"/>
    <col min="7" max="7" width="7.57421875" style="4" customWidth="1"/>
    <col min="8" max="10" width="7.7109375" style="4" customWidth="1"/>
    <col min="11" max="11" width="7.28125" style="4" customWidth="1"/>
    <col min="12" max="12" width="5.57421875" style="4" customWidth="1"/>
    <col min="13" max="13" width="5.28125" style="4" customWidth="1"/>
    <col min="14" max="14" width="6.8515625" style="4" customWidth="1"/>
    <col min="15" max="15" width="6.00390625" style="4" customWidth="1"/>
    <col min="16" max="16" width="5.8515625" style="4" customWidth="1"/>
    <col min="17" max="16384" width="9.140625" style="4" customWidth="1"/>
  </cols>
  <sheetData>
    <row r="1" spans="1:16" s="1" customFormat="1" ht="24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2" customFormat="1" ht="23.25" customHeight="1">
      <c r="A2" s="27" t="s">
        <v>1</v>
      </c>
      <c r="B2" s="8" t="s">
        <v>2</v>
      </c>
      <c r="C2" s="27" t="s">
        <v>3</v>
      </c>
      <c r="D2" s="27" t="s">
        <v>27</v>
      </c>
      <c r="E2" s="28"/>
      <c r="F2" s="28"/>
      <c r="G2" s="28"/>
      <c r="H2" s="27" t="s">
        <v>5</v>
      </c>
      <c r="I2" s="27"/>
      <c r="J2" s="27"/>
      <c r="K2" s="27" t="s">
        <v>6</v>
      </c>
      <c r="L2" s="27" t="s">
        <v>8</v>
      </c>
      <c r="M2" s="39" t="s">
        <v>9</v>
      </c>
      <c r="N2" s="39" t="s">
        <v>10</v>
      </c>
      <c r="O2" s="27" t="s">
        <v>11</v>
      </c>
      <c r="P2" s="27" t="s">
        <v>12</v>
      </c>
    </row>
    <row r="3" spans="1:16" s="2" customFormat="1" ht="43.5" customHeight="1">
      <c r="A3" s="27"/>
      <c r="B3" s="8"/>
      <c r="C3" s="28"/>
      <c r="D3" s="27" t="s">
        <v>13</v>
      </c>
      <c r="E3" s="27" t="s">
        <v>8</v>
      </c>
      <c r="F3" s="27" t="s">
        <v>14</v>
      </c>
      <c r="G3" s="27" t="s">
        <v>15</v>
      </c>
      <c r="H3" s="27" t="s">
        <v>16</v>
      </c>
      <c r="I3" s="27" t="s">
        <v>108</v>
      </c>
      <c r="J3" s="27" t="s">
        <v>17</v>
      </c>
      <c r="K3" s="27"/>
      <c r="L3" s="27"/>
      <c r="M3" s="40"/>
      <c r="N3" s="40"/>
      <c r="O3" s="27"/>
      <c r="P3" s="27"/>
    </row>
    <row r="4" spans="1:16" s="3" customFormat="1" ht="21.75" customHeight="1">
      <c r="A4" s="16">
        <v>7</v>
      </c>
      <c r="B4" s="23" t="s">
        <v>176</v>
      </c>
      <c r="C4" s="16" t="s">
        <v>177</v>
      </c>
      <c r="D4" s="11">
        <v>159.5</v>
      </c>
      <c r="E4" s="11">
        <v>2</v>
      </c>
      <c r="F4" s="16">
        <f aca="true" t="shared" si="0" ref="F4:F56">D4/200*100</f>
        <v>79.75</v>
      </c>
      <c r="G4" s="16">
        <f aca="true" t="shared" si="1" ref="G4:G56">F4*0.5</f>
        <v>39.875</v>
      </c>
      <c r="H4" s="11">
        <v>91.6</v>
      </c>
      <c r="I4" s="11">
        <f>H4*(J$58/J$59)</f>
        <v>90.87053035356905</v>
      </c>
      <c r="J4" s="16">
        <f aca="true" t="shared" si="2" ref="J4:J55">I4*0.5</f>
        <v>45.435265176784526</v>
      </c>
      <c r="K4" s="16">
        <f aca="true" t="shared" si="3" ref="K4:K56">G4+J4</f>
        <v>85.31026517678453</v>
      </c>
      <c r="L4" s="11">
        <f aca="true" t="shared" si="4" ref="L4:L35">RANK(K4,K$4:K$56)</f>
        <v>1</v>
      </c>
      <c r="M4" s="11"/>
      <c r="N4" s="11" t="s">
        <v>20</v>
      </c>
      <c r="O4" s="11" t="s">
        <v>24</v>
      </c>
      <c r="P4" s="11">
        <v>10</v>
      </c>
    </row>
    <row r="5" spans="1:16" s="3" customFormat="1" ht="21.75" customHeight="1">
      <c r="A5" s="16">
        <v>6</v>
      </c>
      <c r="B5" s="23" t="s">
        <v>176</v>
      </c>
      <c r="C5" s="16" t="s">
        <v>178</v>
      </c>
      <c r="D5" s="11">
        <v>159.5</v>
      </c>
      <c r="E5" s="11">
        <v>2</v>
      </c>
      <c r="F5" s="16">
        <f t="shared" si="0"/>
        <v>79.75</v>
      </c>
      <c r="G5" s="16">
        <f t="shared" si="1"/>
        <v>39.875</v>
      </c>
      <c r="H5" s="11">
        <v>87.6</v>
      </c>
      <c r="I5" s="11">
        <f>H5*(J$58/J$59)</f>
        <v>86.9023849232822</v>
      </c>
      <c r="J5" s="16">
        <f t="shared" si="2"/>
        <v>43.4511924616411</v>
      </c>
      <c r="K5" s="16">
        <f t="shared" si="3"/>
        <v>83.3261924616411</v>
      </c>
      <c r="L5" s="11">
        <f t="shared" si="4"/>
        <v>2</v>
      </c>
      <c r="M5" s="11"/>
      <c r="N5" s="11" t="s">
        <v>20</v>
      </c>
      <c r="O5" s="11" t="s">
        <v>24</v>
      </c>
      <c r="P5" s="11">
        <v>9</v>
      </c>
    </row>
    <row r="6" spans="1:23" s="3" customFormat="1" ht="21.75" customHeight="1">
      <c r="A6" s="16">
        <v>50</v>
      </c>
      <c r="B6" s="11" t="s">
        <v>176</v>
      </c>
      <c r="C6" s="16" t="s">
        <v>145</v>
      </c>
      <c r="D6" s="11">
        <v>154.5</v>
      </c>
      <c r="E6" s="11">
        <v>5</v>
      </c>
      <c r="F6" s="16">
        <f t="shared" si="0"/>
        <v>77.25</v>
      </c>
      <c r="G6" s="16">
        <f t="shared" si="1"/>
        <v>38.625</v>
      </c>
      <c r="H6" s="11">
        <v>86.4</v>
      </c>
      <c r="I6" s="11">
        <f>H6*(J$58/J$60)</f>
        <v>86.85439769571035</v>
      </c>
      <c r="J6" s="16">
        <f t="shared" si="2"/>
        <v>43.42719884785517</v>
      </c>
      <c r="K6" s="16">
        <f t="shared" si="3"/>
        <v>82.05219884785518</v>
      </c>
      <c r="L6" s="11">
        <f t="shared" si="4"/>
        <v>3</v>
      </c>
      <c r="M6" s="11"/>
      <c r="N6" s="11" t="s">
        <v>112</v>
      </c>
      <c r="O6" s="11" t="s">
        <v>85</v>
      </c>
      <c r="P6" s="11">
        <v>4</v>
      </c>
      <c r="Q6" s="4"/>
      <c r="R6" s="4"/>
      <c r="S6" s="4"/>
      <c r="T6" s="4"/>
      <c r="U6" s="4"/>
      <c r="V6" s="4"/>
      <c r="W6" s="4"/>
    </row>
    <row r="7" spans="1:23" s="3" customFormat="1" ht="21.75" customHeight="1">
      <c r="A7" s="16">
        <v>31</v>
      </c>
      <c r="B7" s="11" t="s">
        <v>176</v>
      </c>
      <c r="C7" s="16" t="s">
        <v>179</v>
      </c>
      <c r="D7" s="11">
        <v>160</v>
      </c>
      <c r="E7" s="11">
        <v>1</v>
      </c>
      <c r="F7" s="16">
        <f t="shared" si="0"/>
        <v>80</v>
      </c>
      <c r="G7" s="16">
        <f t="shared" si="1"/>
        <v>40</v>
      </c>
      <c r="H7" s="11">
        <v>83.4</v>
      </c>
      <c r="I7" s="11">
        <f>H7*(J$58/J$60)</f>
        <v>83.83861999794262</v>
      </c>
      <c r="J7" s="16">
        <f t="shared" si="2"/>
        <v>41.91930999897131</v>
      </c>
      <c r="K7" s="16">
        <f t="shared" si="3"/>
        <v>81.9193099989713</v>
      </c>
      <c r="L7" s="11">
        <f t="shared" si="4"/>
        <v>4</v>
      </c>
      <c r="M7" s="11"/>
      <c r="N7" s="11" t="s">
        <v>112</v>
      </c>
      <c r="O7" s="11" t="s">
        <v>24</v>
      </c>
      <c r="P7" s="11">
        <v>1</v>
      </c>
      <c r="Q7" s="4"/>
      <c r="R7" s="4"/>
      <c r="S7" s="4"/>
      <c r="T7" s="4"/>
      <c r="U7" s="4"/>
      <c r="V7" s="4"/>
      <c r="W7" s="4"/>
    </row>
    <row r="8" spans="1:16" s="3" customFormat="1" ht="21.75" customHeight="1">
      <c r="A8" s="16">
        <v>19</v>
      </c>
      <c r="B8" s="23" t="s">
        <v>176</v>
      </c>
      <c r="C8" s="16" t="s">
        <v>180</v>
      </c>
      <c r="D8" s="11">
        <v>153</v>
      </c>
      <c r="E8" s="11">
        <v>6</v>
      </c>
      <c r="F8" s="16">
        <f t="shared" si="0"/>
        <v>76.5</v>
      </c>
      <c r="G8" s="16">
        <f t="shared" si="1"/>
        <v>38.25</v>
      </c>
      <c r="H8" s="11">
        <v>87.2</v>
      </c>
      <c r="I8" s="11">
        <f>H8*(J$58/J$59)</f>
        <v>86.50557038025352</v>
      </c>
      <c r="J8" s="16">
        <f t="shared" si="2"/>
        <v>43.25278519012676</v>
      </c>
      <c r="K8" s="16">
        <f t="shared" si="3"/>
        <v>81.50278519012676</v>
      </c>
      <c r="L8" s="11">
        <f t="shared" si="4"/>
        <v>5</v>
      </c>
      <c r="M8" s="11"/>
      <c r="N8" s="11" t="s">
        <v>20</v>
      </c>
      <c r="O8" s="11" t="s">
        <v>85</v>
      </c>
      <c r="P8" s="11">
        <v>1</v>
      </c>
    </row>
    <row r="9" spans="1:16" s="3" customFormat="1" ht="21.75" customHeight="1">
      <c r="A9" s="16">
        <v>8</v>
      </c>
      <c r="B9" s="23" t="s">
        <v>176</v>
      </c>
      <c r="C9" s="16" t="s">
        <v>181</v>
      </c>
      <c r="D9" s="11">
        <v>149</v>
      </c>
      <c r="E9" s="11">
        <v>8</v>
      </c>
      <c r="F9" s="16">
        <f t="shared" si="0"/>
        <v>74.5</v>
      </c>
      <c r="G9" s="16">
        <f t="shared" si="1"/>
        <v>37.25</v>
      </c>
      <c r="H9" s="11">
        <v>89.2</v>
      </c>
      <c r="I9" s="11">
        <f>H9*(J$58/J$59)</f>
        <v>88.48964309539694</v>
      </c>
      <c r="J9" s="16">
        <f t="shared" si="2"/>
        <v>44.24482154769847</v>
      </c>
      <c r="K9" s="16">
        <f t="shared" si="3"/>
        <v>81.49482154769848</v>
      </c>
      <c r="L9" s="11">
        <f t="shared" si="4"/>
        <v>6</v>
      </c>
      <c r="M9" s="11"/>
      <c r="N9" s="11" t="s">
        <v>20</v>
      </c>
      <c r="O9" s="11" t="s">
        <v>24</v>
      </c>
      <c r="P9" s="11">
        <v>17</v>
      </c>
    </row>
    <row r="10" spans="1:23" s="3" customFormat="1" ht="21.75" customHeight="1">
      <c r="A10" s="16">
        <v>49</v>
      </c>
      <c r="B10" s="11" t="s">
        <v>176</v>
      </c>
      <c r="C10" s="16" t="s">
        <v>182</v>
      </c>
      <c r="D10" s="11">
        <v>156.5</v>
      </c>
      <c r="E10" s="11">
        <v>4</v>
      </c>
      <c r="F10" s="16">
        <f t="shared" si="0"/>
        <v>78.25</v>
      </c>
      <c r="G10" s="16">
        <f t="shared" si="1"/>
        <v>39.125</v>
      </c>
      <c r="H10" s="11">
        <v>83.6</v>
      </c>
      <c r="I10" s="11">
        <f>H10*(J$58/J$60)</f>
        <v>84.03967184446046</v>
      </c>
      <c r="J10" s="16">
        <f t="shared" si="2"/>
        <v>42.01983592223023</v>
      </c>
      <c r="K10" s="16">
        <f t="shared" si="3"/>
        <v>81.14483592223023</v>
      </c>
      <c r="L10" s="11">
        <f t="shared" si="4"/>
        <v>7</v>
      </c>
      <c r="M10" s="11"/>
      <c r="N10" s="11" t="s">
        <v>112</v>
      </c>
      <c r="O10" s="11" t="s">
        <v>85</v>
      </c>
      <c r="P10" s="11">
        <v>5</v>
      </c>
      <c r="Q10" s="4"/>
      <c r="R10" s="4"/>
      <c r="S10" s="4"/>
      <c r="T10" s="4"/>
      <c r="U10" s="4"/>
      <c r="V10" s="4"/>
      <c r="W10" s="4"/>
    </row>
    <row r="11" spans="1:23" s="3" customFormat="1" ht="21.75" customHeight="1">
      <c r="A11" s="16">
        <v>51</v>
      </c>
      <c r="B11" s="11" t="s">
        <v>176</v>
      </c>
      <c r="C11" s="16" t="s">
        <v>183</v>
      </c>
      <c r="D11" s="11">
        <v>151</v>
      </c>
      <c r="E11" s="11">
        <v>7</v>
      </c>
      <c r="F11" s="16">
        <f t="shared" si="0"/>
        <v>75.5</v>
      </c>
      <c r="G11" s="16">
        <f t="shared" si="1"/>
        <v>37.75</v>
      </c>
      <c r="H11" s="11">
        <v>86</v>
      </c>
      <c r="I11" s="11">
        <f>H11*(J$58/J$60)</f>
        <v>86.45229400267463</v>
      </c>
      <c r="J11" s="16">
        <f t="shared" si="2"/>
        <v>43.22614700133732</v>
      </c>
      <c r="K11" s="16">
        <f t="shared" si="3"/>
        <v>80.97614700133732</v>
      </c>
      <c r="L11" s="11">
        <f t="shared" si="4"/>
        <v>8</v>
      </c>
      <c r="M11" s="11"/>
      <c r="N11" s="11" t="s">
        <v>112</v>
      </c>
      <c r="O11" s="11" t="s">
        <v>85</v>
      </c>
      <c r="P11" s="11">
        <v>7</v>
      </c>
      <c r="Q11" s="4"/>
      <c r="R11" s="4"/>
      <c r="S11" s="4"/>
      <c r="T11" s="4"/>
      <c r="U11" s="4"/>
      <c r="V11" s="4"/>
      <c r="W11" s="4"/>
    </row>
    <row r="12" spans="1:16" s="3" customFormat="1" ht="21.75" customHeight="1">
      <c r="A12" s="16">
        <v>9</v>
      </c>
      <c r="B12" s="23" t="s">
        <v>176</v>
      </c>
      <c r="C12" s="16" t="s">
        <v>184</v>
      </c>
      <c r="D12" s="11">
        <v>141.5</v>
      </c>
      <c r="E12" s="11">
        <v>9</v>
      </c>
      <c r="F12" s="16">
        <f t="shared" si="0"/>
        <v>70.75</v>
      </c>
      <c r="G12" s="16">
        <f t="shared" si="1"/>
        <v>35.375</v>
      </c>
      <c r="H12" s="11">
        <v>86.2</v>
      </c>
      <c r="I12" s="11">
        <f>H12*(J$58/J$59)</f>
        <v>85.5135340226818</v>
      </c>
      <c r="J12" s="16">
        <f t="shared" si="2"/>
        <v>42.7567670113409</v>
      </c>
      <c r="K12" s="16">
        <f t="shared" si="3"/>
        <v>78.1317670113409</v>
      </c>
      <c r="L12" s="11">
        <f t="shared" si="4"/>
        <v>9</v>
      </c>
      <c r="M12" s="11"/>
      <c r="N12" s="11" t="s">
        <v>20</v>
      </c>
      <c r="O12" s="11" t="s">
        <v>24</v>
      </c>
      <c r="P12" s="11">
        <v>16</v>
      </c>
    </row>
    <row r="13" spans="1:16" s="3" customFormat="1" ht="21.75" customHeight="1">
      <c r="A13" s="16">
        <v>20</v>
      </c>
      <c r="B13" s="23" t="s">
        <v>176</v>
      </c>
      <c r="C13" s="16" t="s">
        <v>185</v>
      </c>
      <c r="D13" s="11">
        <v>137.5</v>
      </c>
      <c r="E13" s="11">
        <v>11</v>
      </c>
      <c r="F13" s="16">
        <f t="shared" si="0"/>
        <v>68.75</v>
      </c>
      <c r="G13" s="16">
        <f t="shared" si="1"/>
        <v>34.375</v>
      </c>
      <c r="H13" s="11">
        <v>88</v>
      </c>
      <c r="I13" s="11">
        <f>H13*(J$58/J$59)</f>
        <v>87.29919946631088</v>
      </c>
      <c r="J13" s="16">
        <f t="shared" si="2"/>
        <v>43.64959973315544</v>
      </c>
      <c r="K13" s="16">
        <f t="shared" si="3"/>
        <v>78.02459973315544</v>
      </c>
      <c r="L13" s="11">
        <f t="shared" si="4"/>
        <v>10</v>
      </c>
      <c r="M13" s="11"/>
      <c r="N13" s="11" t="s">
        <v>20</v>
      </c>
      <c r="O13" s="11" t="s">
        <v>85</v>
      </c>
      <c r="P13" s="11">
        <v>4</v>
      </c>
    </row>
    <row r="14" spans="1:16" s="3" customFormat="1" ht="21.75" customHeight="1">
      <c r="A14" s="16">
        <v>11</v>
      </c>
      <c r="B14" s="23" t="s">
        <v>176</v>
      </c>
      <c r="C14" s="16" t="s">
        <v>186</v>
      </c>
      <c r="D14" s="11">
        <v>136</v>
      </c>
      <c r="E14" s="11">
        <v>12</v>
      </c>
      <c r="F14" s="16">
        <f t="shared" si="0"/>
        <v>68</v>
      </c>
      <c r="G14" s="16">
        <f t="shared" si="1"/>
        <v>34</v>
      </c>
      <c r="H14" s="11">
        <v>88</v>
      </c>
      <c r="I14" s="11">
        <f>H14*(J$58/J$59)</f>
        <v>87.29919946631088</v>
      </c>
      <c r="J14" s="16">
        <f t="shared" si="2"/>
        <v>43.64959973315544</v>
      </c>
      <c r="K14" s="16">
        <f t="shared" si="3"/>
        <v>77.64959973315544</v>
      </c>
      <c r="L14" s="11">
        <f t="shared" si="4"/>
        <v>11</v>
      </c>
      <c r="M14" s="11"/>
      <c r="N14" s="11" t="s">
        <v>20</v>
      </c>
      <c r="O14" s="11" t="s">
        <v>24</v>
      </c>
      <c r="P14" s="11">
        <v>6</v>
      </c>
    </row>
    <row r="15" spans="1:16" s="3" customFormat="1" ht="21.75" customHeight="1">
      <c r="A15" s="16">
        <v>21</v>
      </c>
      <c r="B15" s="23" t="s">
        <v>176</v>
      </c>
      <c r="C15" s="16" t="s">
        <v>187</v>
      </c>
      <c r="D15" s="11">
        <v>133.5</v>
      </c>
      <c r="E15" s="11">
        <v>15</v>
      </c>
      <c r="F15" s="16">
        <f t="shared" si="0"/>
        <v>66.75</v>
      </c>
      <c r="G15" s="16">
        <f t="shared" si="1"/>
        <v>33.375</v>
      </c>
      <c r="H15" s="11">
        <v>88.8</v>
      </c>
      <c r="I15" s="11">
        <f>H15*(J$58/J$59)</f>
        <v>88.09282855236826</v>
      </c>
      <c r="J15" s="16">
        <f t="shared" si="2"/>
        <v>44.04641427618413</v>
      </c>
      <c r="K15" s="16">
        <f t="shared" si="3"/>
        <v>77.42141427618412</v>
      </c>
      <c r="L15" s="11">
        <f t="shared" si="4"/>
        <v>12</v>
      </c>
      <c r="M15" s="11"/>
      <c r="N15" s="11" t="s">
        <v>20</v>
      </c>
      <c r="O15" s="11" t="s">
        <v>85</v>
      </c>
      <c r="P15" s="11">
        <v>12</v>
      </c>
    </row>
    <row r="16" spans="1:23" s="3" customFormat="1" ht="21.75" customHeight="1">
      <c r="A16" s="16">
        <v>32</v>
      </c>
      <c r="B16" s="11" t="s">
        <v>176</v>
      </c>
      <c r="C16" s="16" t="s">
        <v>188</v>
      </c>
      <c r="D16" s="11">
        <v>132</v>
      </c>
      <c r="E16" s="11">
        <v>17</v>
      </c>
      <c r="F16" s="16">
        <f t="shared" si="0"/>
        <v>66</v>
      </c>
      <c r="G16" s="16">
        <f t="shared" si="1"/>
        <v>33</v>
      </c>
      <c r="H16" s="11">
        <v>87.8</v>
      </c>
      <c r="I16" s="11">
        <f>H16*(J$58/J$60)</f>
        <v>88.26176062133527</v>
      </c>
      <c r="J16" s="16">
        <f t="shared" si="2"/>
        <v>44.130880310667635</v>
      </c>
      <c r="K16" s="16">
        <f t="shared" si="3"/>
        <v>77.13088031066764</v>
      </c>
      <c r="L16" s="11">
        <f t="shared" si="4"/>
        <v>13</v>
      </c>
      <c r="M16" s="11"/>
      <c r="N16" s="11" t="s">
        <v>112</v>
      </c>
      <c r="O16" s="11" t="s">
        <v>24</v>
      </c>
      <c r="P16" s="11">
        <v>7</v>
      </c>
      <c r="Q16" s="4"/>
      <c r="R16" s="4"/>
      <c r="S16" s="4"/>
      <c r="T16" s="4"/>
      <c r="U16" s="4"/>
      <c r="V16" s="4"/>
      <c r="W16" s="4"/>
    </row>
    <row r="17" spans="1:16" s="3" customFormat="1" ht="21.75" customHeight="1">
      <c r="A17" s="16">
        <v>10</v>
      </c>
      <c r="B17" s="23" t="s">
        <v>176</v>
      </c>
      <c r="C17" s="16" t="s">
        <v>189</v>
      </c>
      <c r="D17" s="11">
        <v>136</v>
      </c>
      <c r="E17" s="11">
        <v>12</v>
      </c>
      <c r="F17" s="16">
        <f t="shared" si="0"/>
        <v>68</v>
      </c>
      <c r="G17" s="16">
        <f t="shared" si="1"/>
        <v>34</v>
      </c>
      <c r="H17" s="11">
        <v>86.8</v>
      </c>
      <c r="I17" s="11">
        <f>H17*(J$58/J$59)</f>
        <v>86.10875583722482</v>
      </c>
      <c r="J17" s="16">
        <f t="shared" si="2"/>
        <v>43.05437791861241</v>
      </c>
      <c r="K17" s="16">
        <f t="shared" si="3"/>
        <v>77.0543779186124</v>
      </c>
      <c r="L17" s="11">
        <f t="shared" si="4"/>
        <v>14</v>
      </c>
      <c r="M17" s="11"/>
      <c r="N17" s="11" t="s">
        <v>20</v>
      </c>
      <c r="O17" s="11" t="s">
        <v>24</v>
      </c>
      <c r="P17" s="11">
        <v>14</v>
      </c>
    </row>
    <row r="18" spans="1:16" s="3" customFormat="1" ht="21.75" customHeight="1">
      <c r="A18" s="16">
        <v>22</v>
      </c>
      <c r="B18" s="23" t="s">
        <v>176</v>
      </c>
      <c r="C18" s="16" t="s">
        <v>190</v>
      </c>
      <c r="D18" s="11">
        <v>132</v>
      </c>
      <c r="E18" s="11">
        <v>17</v>
      </c>
      <c r="F18" s="16">
        <f t="shared" si="0"/>
        <v>66</v>
      </c>
      <c r="G18" s="16">
        <f t="shared" si="1"/>
        <v>33</v>
      </c>
      <c r="H18" s="11">
        <v>87</v>
      </c>
      <c r="I18" s="11">
        <f>H18*(J$58/J$59)</f>
        <v>86.30716310873918</v>
      </c>
      <c r="J18" s="16">
        <f t="shared" si="2"/>
        <v>43.15358155436959</v>
      </c>
      <c r="K18" s="16">
        <f t="shared" si="3"/>
        <v>76.1535815543696</v>
      </c>
      <c r="L18" s="11">
        <f t="shared" si="4"/>
        <v>15</v>
      </c>
      <c r="M18" s="11"/>
      <c r="N18" s="11" t="s">
        <v>20</v>
      </c>
      <c r="O18" s="11" t="s">
        <v>85</v>
      </c>
      <c r="P18" s="11">
        <v>7</v>
      </c>
    </row>
    <row r="19" spans="1:23" s="3" customFormat="1" ht="21.75" customHeight="1">
      <c r="A19" s="16">
        <v>53</v>
      </c>
      <c r="B19" s="11" t="s">
        <v>176</v>
      </c>
      <c r="C19" s="16" t="s">
        <v>191</v>
      </c>
      <c r="D19" s="11">
        <v>128</v>
      </c>
      <c r="E19" s="11">
        <v>21</v>
      </c>
      <c r="F19" s="16">
        <f t="shared" si="0"/>
        <v>64</v>
      </c>
      <c r="G19" s="16">
        <f t="shared" si="1"/>
        <v>32</v>
      </c>
      <c r="H19" s="11">
        <v>87.8</v>
      </c>
      <c r="I19" s="11">
        <f>H19*(J$58/J$60)</f>
        <v>88.26176062133527</v>
      </c>
      <c r="J19" s="16">
        <f t="shared" si="2"/>
        <v>44.130880310667635</v>
      </c>
      <c r="K19" s="16">
        <f t="shared" si="3"/>
        <v>76.13088031066764</v>
      </c>
      <c r="L19" s="11">
        <f t="shared" si="4"/>
        <v>16</v>
      </c>
      <c r="M19" s="11"/>
      <c r="N19" s="11" t="s">
        <v>112</v>
      </c>
      <c r="O19" s="11" t="s">
        <v>85</v>
      </c>
      <c r="P19" s="11">
        <v>1</v>
      </c>
      <c r="Q19" s="4"/>
      <c r="R19" s="4"/>
      <c r="S19" s="4"/>
      <c r="T19" s="4"/>
      <c r="U19" s="4"/>
      <c r="V19" s="4"/>
      <c r="W19" s="4"/>
    </row>
    <row r="20" spans="1:16" s="3" customFormat="1" ht="21.75" customHeight="1">
      <c r="A20" s="16">
        <v>12</v>
      </c>
      <c r="B20" s="23" t="s">
        <v>176</v>
      </c>
      <c r="C20" s="16" t="s">
        <v>192</v>
      </c>
      <c r="D20" s="11">
        <v>132.5</v>
      </c>
      <c r="E20" s="11">
        <v>16</v>
      </c>
      <c r="F20" s="16">
        <f t="shared" si="0"/>
        <v>66.25</v>
      </c>
      <c r="G20" s="16">
        <f t="shared" si="1"/>
        <v>33.125</v>
      </c>
      <c r="H20" s="11">
        <v>86.6</v>
      </c>
      <c r="I20" s="11">
        <f>H20*(J$58/J$59)</f>
        <v>85.91034856571048</v>
      </c>
      <c r="J20" s="16">
        <f t="shared" si="2"/>
        <v>42.95517428285524</v>
      </c>
      <c r="K20" s="16">
        <f t="shared" si="3"/>
        <v>76.08017428285524</v>
      </c>
      <c r="L20" s="11">
        <f t="shared" si="4"/>
        <v>17</v>
      </c>
      <c r="M20" s="11"/>
      <c r="N20" s="11" t="s">
        <v>20</v>
      </c>
      <c r="O20" s="11" t="s">
        <v>24</v>
      </c>
      <c r="P20" s="11">
        <v>12</v>
      </c>
    </row>
    <row r="21" spans="1:16" s="3" customFormat="1" ht="21.75" customHeight="1">
      <c r="A21" s="16">
        <v>30</v>
      </c>
      <c r="B21" s="23" t="s">
        <v>176</v>
      </c>
      <c r="C21" s="16" t="s">
        <v>193</v>
      </c>
      <c r="D21" s="11">
        <v>127.5</v>
      </c>
      <c r="E21" s="11"/>
      <c r="F21" s="16">
        <f t="shared" si="0"/>
        <v>63.74999999999999</v>
      </c>
      <c r="G21" s="16">
        <f t="shared" si="1"/>
        <v>31.874999999999996</v>
      </c>
      <c r="H21" s="11">
        <v>88.8</v>
      </c>
      <c r="I21" s="11">
        <f>H21*(J$58/J$59)</f>
        <v>88.09282855236826</v>
      </c>
      <c r="J21" s="16">
        <f t="shared" si="2"/>
        <v>44.04641427618413</v>
      </c>
      <c r="K21" s="16">
        <f t="shared" si="3"/>
        <v>75.92141427618412</v>
      </c>
      <c r="L21" s="11">
        <f t="shared" si="4"/>
        <v>18</v>
      </c>
      <c r="M21" s="11"/>
      <c r="N21" s="11" t="s">
        <v>20</v>
      </c>
      <c r="O21" s="11" t="s">
        <v>85</v>
      </c>
      <c r="P21" s="11">
        <v>8</v>
      </c>
    </row>
    <row r="22" spans="1:23" s="3" customFormat="1" ht="21.75" customHeight="1">
      <c r="A22" s="16">
        <v>54</v>
      </c>
      <c r="B22" s="11" t="s">
        <v>176</v>
      </c>
      <c r="C22" s="16" t="s">
        <v>194</v>
      </c>
      <c r="D22" s="11">
        <v>126</v>
      </c>
      <c r="E22" s="11">
        <v>23</v>
      </c>
      <c r="F22" s="16">
        <f t="shared" si="0"/>
        <v>63</v>
      </c>
      <c r="G22" s="16">
        <f t="shared" si="1"/>
        <v>31.5</v>
      </c>
      <c r="H22" s="11">
        <v>87.8</v>
      </c>
      <c r="I22" s="11">
        <f>H22*(J$58/J$60)</f>
        <v>88.26176062133527</v>
      </c>
      <c r="J22" s="16">
        <f t="shared" si="2"/>
        <v>44.130880310667635</v>
      </c>
      <c r="K22" s="16">
        <f t="shared" si="3"/>
        <v>75.63088031066764</v>
      </c>
      <c r="L22" s="11">
        <f t="shared" si="4"/>
        <v>19</v>
      </c>
      <c r="M22" s="11"/>
      <c r="N22" s="11" t="s">
        <v>112</v>
      </c>
      <c r="O22" s="11" t="s">
        <v>85</v>
      </c>
      <c r="P22" s="11">
        <v>8</v>
      </c>
      <c r="Q22" s="4"/>
      <c r="R22" s="4"/>
      <c r="S22" s="4"/>
      <c r="T22" s="4"/>
      <c r="U22" s="4"/>
      <c r="V22" s="4"/>
      <c r="W22" s="4"/>
    </row>
    <row r="23" spans="1:23" s="3" customFormat="1" ht="21.75" customHeight="1">
      <c r="A23" s="16">
        <v>52</v>
      </c>
      <c r="B23" s="11" t="s">
        <v>176</v>
      </c>
      <c r="C23" s="16" t="s">
        <v>26</v>
      </c>
      <c r="D23" s="11">
        <v>134</v>
      </c>
      <c r="E23" s="11">
        <v>14</v>
      </c>
      <c r="F23" s="16">
        <f t="shared" si="0"/>
        <v>67</v>
      </c>
      <c r="G23" s="16">
        <f t="shared" si="1"/>
        <v>33.5</v>
      </c>
      <c r="H23" s="11">
        <v>83.4</v>
      </c>
      <c r="I23" s="11">
        <f>H23*(J$58/J$60)</f>
        <v>83.83861999794262</v>
      </c>
      <c r="J23" s="16">
        <f t="shared" si="2"/>
        <v>41.91930999897131</v>
      </c>
      <c r="K23" s="16">
        <f t="shared" si="3"/>
        <v>75.4193099989713</v>
      </c>
      <c r="L23" s="11">
        <f t="shared" si="4"/>
        <v>20</v>
      </c>
      <c r="M23" s="11"/>
      <c r="N23" s="11" t="s">
        <v>112</v>
      </c>
      <c r="O23" s="11" t="s">
        <v>85</v>
      </c>
      <c r="P23" s="11">
        <v>3</v>
      </c>
      <c r="Q23" s="4"/>
      <c r="R23" s="4"/>
      <c r="S23" s="4"/>
      <c r="T23" s="4"/>
      <c r="U23" s="4"/>
      <c r="V23" s="4"/>
      <c r="W23" s="4"/>
    </row>
    <row r="24" spans="1:23" s="3" customFormat="1" ht="21.75" customHeight="1">
      <c r="A24" s="16">
        <v>38</v>
      </c>
      <c r="B24" s="11" t="s">
        <v>176</v>
      </c>
      <c r="C24" s="16" t="s">
        <v>195</v>
      </c>
      <c r="D24" s="11">
        <v>112.5</v>
      </c>
      <c r="E24" s="11">
        <v>34</v>
      </c>
      <c r="F24" s="16">
        <f t="shared" si="0"/>
        <v>56.25</v>
      </c>
      <c r="G24" s="16">
        <f t="shared" si="1"/>
        <v>28.125</v>
      </c>
      <c r="H24" s="11">
        <v>92.4</v>
      </c>
      <c r="I24" s="11">
        <f>H24*(J$58/J$60)</f>
        <v>92.88595309124578</v>
      </c>
      <c r="J24" s="16">
        <f t="shared" si="2"/>
        <v>46.44297654562289</v>
      </c>
      <c r="K24" s="16">
        <f t="shared" si="3"/>
        <v>74.56797654562288</v>
      </c>
      <c r="L24" s="11">
        <f t="shared" si="4"/>
        <v>21</v>
      </c>
      <c r="M24" s="11"/>
      <c r="N24" s="11" t="s">
        <v>112</v>
      </c>
      <c r="O24" s="11" t="s">
        <v>24</v>
      </c>
      <c r="P24" s="11">
        <v>15</v>
      </c>
      <c r="Q24" s="4"/>
      <c r="R24" s="4"/>
      <c r="S24" s="4"/>
      <c r="T24" s="4"/>
      <c r="U24" s="4"/>
      <c r="V24" s="4"/>
      <c r="W24" s="4"/>
    </row>
    <row r="25" spans="1:23" s="3" customFormat="1" ht="21.75" customHeight="1">
      <c r="A25" s="16">
        <v>37</v>
      </c>
      <c r="B25" s="11" t="s">
        <v>176</v>
      </c>
      <c r="C25" s="16" t="s">
        <v>196</v>
      </c>
      <c r="D25" s="11">
        <v>117.5</v>
      </c>
      <c r="E25" s="11">
        <v>31</v>
      </c>
      <c r="F25" s="16">
        <f t="shared" si="0"/>
        <v>58.75</v>
      </c>
      <c r="G25" s="16">
        <f t="shared" si="1"/>
        <v>29.375</v>
      </c>
      <c r="H25" s="11">
        <v>89.6</v>
      </c>
      <c r="I25" s="11">
        <f>H25*(J$58/J$60)</f>
        <v>90.07122723999589</v>
      </c>
      <c r="J25" s="16">
        <f t="shared" si="2"/>
        <v>45.035613619997946</v>
      </c>
      <c r="K25" s="16">
        <f t="shared" si="3"/>
        <v>74.41061361999795</v>
      </c>
      <c r="L25" s="11">
        <f t="shared" si="4"/>
        <v>22</v>
      </c>
      <c r="M25" s="11"/>
      <c r="N25" s="11" t="s">
        <v>112</v>
      </c>
      <c r="O25" s="11" t="s">
        <v>24</v>
      </c>
      <c r="P25" s="11">
        <v>16</v>
      </c>
      <c r="Q25" s="4"/>
      <c r="R25" s="4"/>
      <c r="S25" s="4"/>
      <c r="T25" s="4"/>
      <c r="U25" s="4"/>
      <c r="V25" s="4"/>
      <c r="W25" s="4"/>
    </row>
    <row r="26" spans="1:16" s="3" customFormat="1" ht="21.75" customHeight="1">
      <c r="A26" s="16">
        <v>14</v>
      </c>
      <c r="B26" s="23" t="s">
        <v>176</v>
      </c>
      <c r="C26" s="16" t="s">
        <v>197</v>
      </c>
      <c r="D26" s="11">
        <v>118</v>
      </c>
      <c r="E26" s="11">
        <v>29</v>
      </c>
      <c r="F26" s="16">
        <f t="shared" si="0"/>
        <v>59</v>
      </c>
      <c r="G26" s="16">
        <f t="shared" si="1"/>
        <v>29.5</v>
      </c>
      <c r="H26" s="11">
        <v>89.2</v>
      </c>
      <c r="I26" s="11">
        <f>H26*(J$58/J$59)</f>
        <v>88.48964309539694</v>
      </c>
      <c r="J26" s="16">
        <f t="shared" si="2"/>
        <v>44.24482154769847</v>
      </c>
      <c r="K26" s="16">
        <f t="shared" si="3"/>
        <v>73.74482154769848</v>
      </c>
      <c r="L26" s="11">
        <f t="shared" si="4"/>
        <v>23</v>
      </c>
      <c r="M26" s="11"/>
      <c r="N26" s="11" t="s">
        <v>20</v>
      </c>
      <c r="O26" s="11" t="s">
        <v>24</v>
      </c>
      <c r="P26" s="11">
        <v>11</v>
      </c>
    </row>
    <row r="27" spans="1:16" s="3" customFormat="1" ht="21.75" customHeight="1">
      <c r="A27" s="16">
        <v>27</v>
      </c>
      <c r="B27" s="23" t="s">
        <v>176</v>
      </c>
      <c r="C27" s="16" t="s">
        <v>198</v>
      </c>
      <c r="D27" s="11">
        <v>113.5</v>
      </c>
      <c r="E27" s="11">
        <v>33</v>
      </c>
      <c r="F27" s="16">
        <f t="shared" si="0"/>
        <v>56.75</v>
      </c>
      <c r="G27" s="16">
        <f t="shared" si="1"/>
        <v>28.375</v>
      </c>
      <c r="H27" s="11">
        <v>91.4</v>
      </c>
      <c r="I27" s="11">
        <f>H27*(J$58/J$59)</f>
        <v>90.67212308205472</v>
      </c>
      <c r="J27" s="16">
        <f t="shared" si="2"/>
        <v>45.33606154102736</v>
      </c>
      <c r="K27" s="16">
        <f t="shared" si="3"/>
        <v>73.71106154102736</v>
      </c>
      <c r="L27" s="11">
        <f t="shared" si="4"/>
        <v>24</v>
      </c>
      <c r="M27" s="11"/>
      <c r="N27" s="11" t="s">
        <v>20</v>
      </c>
      <c r="O27" s="11" t="s">
        <v>85</v>
      </c>
      <c r="P27" s="11">
        <v>10</v>
      </c>
    </row>
    <row r="28" spans="1:23" s="3" customFormat="1" ht="21.75" customHeight="1">
      <c r="A28" s="16">
        <v>33</v>
      </c>
      <c r="B28" s="11" t="s">
        <v>176</v>
      </c>
      <c r="C28" s="16" t="s">
        <v>64</v>
      </c>
      <c r="D28" s="11">
        <v>129</v>
      </c>
      <c r="E28" s="11">
        <v>19</v>
      </c>
      <c r="F28" s="16">
        <f t="shared" si="0"/>
        <v>64.5</v>
      </c>
      <c r="G28" s="16">
        <f t="shared" si="1"/>
        <v>32.25</v>
      </c>
      <c r="H28" s="11">
        <v>82.2</v>
      </c>
      <c r="I28" s="11">
        <f>H28*(J$58/J$60)</f>
        <v>82.63230891883553</v>
      </c>
      <c r="J28" s="16">
        <f t="shared" si="2"/>
        <v>41.31615445941777</v>
      </c>
      <c r="K28" s="16">
        <f t="shared" si="3"/>
        <v>73.56615445941776</v>
      </c>
      <c r="L28" s="11">
        <f t="shared" si="4"/>
        <v>25</v>
      </c>
      <c r="M28" s="11"/>
      <c r="N28" s="11" t="s">
        <v>112</v>
      </c>
      <c r="O28" s="11" t="s">
        <v>24</v>
      </c>
      <c r="P28" s="11">
        <v>14</v>
      </c>
      <c r="Q28" s="4"/>
      <c r="R28" s="4"/>
      <c r="S28" s="4"/>
      <c r="T28" s="4"/>
      <c r="U28" s="4"/>
      <c r="V28" s="4"/>
      <c r="W28" s="4"/>
    </row>
    <row r="29" spans="1:16" ht="21.75" customHeight="1">
      <c r="A29" s="16">
        <v>39</v>
      </c>
      <c r="B29" s="11" t="s">
        <v>176</v>
      </c>
      <c r="C29" s="16" t="s">
        <v>199</v>
      </c>
      <c r="D29" s="11">
        <v>112.5</v>
      </c>
      <c r="E29" s="11">
        <v>34</v>
      </c>
      <c r="F29" s="16">
        <f t="shared" si="0"/>
        <v>56.25</v>
      </c>
      <c r="G29" s="16">
        <f t="shared" si="1"/>
        <v>28.125</v>
      </c>
      <c r="H29" s="11">
        <v>90.4</v>
      </c>
      <c r="I29" s="11">
        <f>H29*(J$58/J$60)</f>
        <v>90.8754346260673</v>
      </c>
      <c r="J29" s="16">
        <f t="shared" si="2"/>
        <v>45.43771731303365</v>
      </c>
      <c r="K29" s="16">
        <f t="shared" si="3"/>
        <v>73.56271731303366</v>
      </c>
      <c r="L29" s="11">
        <f t="shared" si="4"/>
        <v>26</v>
      </c>
      <c r="M29" s="11"/>
      <c r="N29" s="11" t="s">
        <v>112</v>
      </c>
      <c r="O29" s="11" t="s">
        <v>24</v>
      </c>
      <c r="P29" s="11">
        <v>17</v>
      </c>
    </row>
    <row r="30" spans="1:23" ht="21.75" customHeight="1">
      <c r="A30" s="16">
        <v>13</v>
      </c>
      <c r="B30" s="23" t="s">
        <v>176</v>
      </c>
      <c r="C30" s="16" t="s">
        <v>200</v>
      </c>
      <c r="D30" s="11">
        <v>119.5</v>
      </c>
      <c r="E30" s="11">
        <v>28</v>
      </c>
      <c r="F30" s="16">
        <f t="shared" si="0"/>
        <v>59.75</v>
      </c>
      <c r="G30" s="16">
        <f t="shared" si="1"/>
        <v>29.875</v>
      </c>
      <c r="H30" s="11">
        <v>87.4</v>
      </c>
      <c r="I30" s="11">
        <f>H30*(J$58/J$59)</f>
        <v>86.70397765176786</v>
      </c>
      <c r="J30" s="16">
        <f t="shared" si="2"/>
        <v>43.35198882588393</v>
      </c>
      <c r="K30" s="16">
        <f t="shared" si="3"/>
        <v>73.22698882588392</v>
      </c>
      <c r="L30" s="11">
        <f t="shared" si="4"/>
        <v>27</v>
      </c>
      <c r="M30" s="11"/>
      <c r="N30" s="11" t="s">
        <v>20</v>
      </c>
      <c r="O30" s="11" t="s">
        <v>24</v>
      </c>
      <c r="P30" s="11">
        <v>13</v>
      </c>
      <c r="Q30" s="3"/>
      <c r="R30" s="3"/>
      <c r="S30" s="3"/>
      <c r="T30" s="3"/>
      <c r="U30" s="3"/>
      <c r="V30" s="3"/>
      <c r="W30" s="3"/>
    </row>
    <row r="31" spans="1:16" ht="21.75" customHeight="1">
      <c r="A31" s="16">
        <v>55</v>
      </c>
      <c r="B31" s="11" t="s">
        <v>176</v>
      </c>
      <c r="C31" s="16" t="s">
        <v>201</v>
      </c>
      <c r="D31" s="11">
        <v>123</v>
      </c>
      <c r="E31" s="11">
        <v>25</v>
      </c>
      <c r="F31" s="16">
        <f t="shared" si="0"/>
        <v>61.5</v>
      </c>
      <c r="G31" s="16">
        <f t="shared" si="1"/>
        <v>30.75</v>
      </c>
      <c r="H31" s="11">
        <v>83.8</v>
      </c>
      <c r="I31" s="11">
        <f>H31*(J$58/J$60)</f>
        <v>84.24072369097831</v>
      </c>
      <c r="J31" s="16">
        <f t="shared" si="2"/>
        <v>42.12036184548916</v>
      </c>
      <c r="K31" s="16">
        <f t="shared" si="3"/>
        <v>72.87036184548916</v>
      </c>
      <c r="L31" s="11">
        <f t="shared" si="4"/>
        <v>28</v>
      </c>
      <c r="M31" s="11"/>
      <c r="N31" s="11" t="s">
        <v>112</v>
      </c>
      <c r="O31" s="11" t="s">
        <v>85</v>
      </c>
      <c r="P31" s="11">
        <v>6</v>
      </c>
    </row>
    <row r="32" spans="1:23" ht="21.75" customHeight="1">
      <c r="A32" s="16">
        <v>25</v>
      </c>
      <c r="B32" s="23" t="s">
        <v>176</v>
      </c>
      <c r="C32" s="16" t="s">
        <v>202</v>
      </c>
      <c r="D32" s="11">
        <v>118</v>
      </c>
      <c r="E32" s="11">
        <v>29</v>
      </c>
      <c r="F32" s="16">
        <f t="shared" si="0"/>
        <v>59</v>
      </c>
      <c r="G32" s="16">
        <f t="shared" si="1"/>
        <v>29.5</v>
      </c>
      <c r="H32" s="11">
        <v>87.2</v>
      </c>
      <c r="I32" s="11">
        <f>H32*(J$58/J$59)</f>
        <v>86.50557038025352</v>
      </c>
      <c r="J32" s="16">
        <f t="shared" si="2"/>
        <v>43.25278519012676</v>
      </c>
      <c r="K32" s="16">
        <f t="shared" si="3"/>
        <v>72.75278519012676</v>
      </c>
      <c r="L32" s="11">
        <f t="shared" si="4"/>
        <v>29</v>
      </c>
      <c r="M32" s="11"/>
      <c r="N32" s="11" t="s">
        <v>20</v>
      </c>
      <c r="O32" s="11" t="s">
        <v>85</v>
      </c>
      <c r="P32" s="11">
        <v>3</v>
      </c>
      <c r="Q32" s="3"/>
      <c r="R32" s="3"/>
      <c r="S32" s="3"/>
      <c r="T32" s="3"/>
      <c r="U32" s="3"/>
      <c r="V32" s="3"/>
      <c r="W32" s="3"/>
    </row>
    <row r="33" spans="1:16" ht="21.75" customHeight="1">
      <c r="A33" s="16">
        <v>45</v>
      </c>
      <c r="B33" s="11" t="s">
        <v>176</v>
      </c>
      <c r="C33" s="16" t="s">
        <v>203</v>
      </c>
      <c r="D33" s="11">
        <v>101</v>
      </c>
      <c r="E33" s="11">
        <v>51</v>
      </c>
      <c r="F33" s="16">
        <f t="shared" si="0"/>
        <v>50.5</v>
      </c>
      <c r="G33" s="16">
        <f t="shared" si="1"/>
        <v>25.25</v>
      </c>
      <c r="H33" s="11">
        <v>92.2</v>
      </c>
      <c r="I33" s="11">
        <f>H33*(J$58/J$60)</f>
        <v>92.68490124472793</v>
      </c>
      <c r="J33" s="16">
        <f t="shared" si="2"/>
        <v>46.34245062236396</v>
      </c>
      <c r="K33" s="16">
        <f t="shared" si="3"/>
        <v>71.59245062236397</v>
      </c>
      <c r="L33" s="11">
        <f t="shared" si="4"/>
        <v>30</v>
      </c>
      <c r="M33" s="11"/>
      <c r="N33" s="11" t="s">
        <v>112</v>
      </c>
      <c r="O33" s="11" t="s">
        <v>24</v>
      </c>
      <c r="P33" s="11">
        <v>13</v>
      </c>
    </row>
    <row r="34" spans="1:16" ht="21.75" customHeight="1">
      <c r="A34" s="16">
        <v>41</v>
      </c>
      <c r="B34" s="11" t="s">
        <v>176</v>
      </c>
      <c r="C34" s="16" t="s">
        <v>204</v>
      </c>
      <c r="D34" s="11">
        <v>109</v>
      </c>
      <c r="E34" s="11">
        <v>41</v>
      </c>
      <c r="F34" s="16">
        <f t="shared" si="0"/>
        <v>54.50000000000001</v>
      </c>
      <c r="G34" s="16">
        <f t="shared" si="1"/>
        <v>27.250000000000004</v>
      </c>
      <c r="H34" s="11">
        <v>88.2</v>
      </c>
      <c r="I34" s="11">
        <f>H34*(J$58/J$60)</f>
        <v>88.66386431437097</v>
      </c>
      <c r="J34" s="16">
        <f t="shared" si="2"/>
        <v>44.331932157185484</v>
      </c>
      <c r="K34" s="16">
        <f t="shared" si="3"/>
        <v>71.58193215718549</v>
      </c>
      <c r="L34" s="11">
        <f t="shared" si="4"/>
        <v>31</v>
      </c>
      <c r="M34" s="11"/>
      <c r="N34" s="11" t="s">
        <v>112</v>
      </c>
      <c r="O34" s="11" t="s">
        <v>24</v>
      </c>
      <c r="P34" s="11">
        <v>11</v>
      </c>
    </row>
    <row r="35" spans="1:16" ht="21.75" customHeight="1">
      <c r="A35" s="16">
        <v>36</v>
      </c>
      <c r="B35" s="11" t="s">
        <v>176</v>
      </c>
      <c r="C35" s="16" t="s">
        <v>205</v>
      </c>
      <c r="D35" s="11">
        <v>122</v>
      </c>
      <c r="E35" s="11">
        <v>26</v>
      </c>
      <c r="F35" s="16">
        <f t="shared" si="0"/>
        <v>61</v>
      </c>
      <c r="G35" s="16">
        <f t="shared" si="1"/>
        <v>30.5</v>
      </c>
      <c r="H35" s="11">
        <v>81.2</v>
      </c>
      <c r="I35" s="11">
        <f>H35*(J$58/J$60)</f>
        <v>81.6270496862463</v>
      </c>
      <c r="J35" s="16">
        <f t="shared" si="2"/>
        <v>40.81352484312315</v>
      </c>
      <c r="K35" s="16">
        <f t="shared" si="3"/>
        <v>71.31352484312315</v>
      </c>
      <c r="L35" s="11">
        <f t="shared" si="4"/>
        <v>32</v>
      </c>
      <c r="M35" s="11"/>
      <c r="N35" s="11" t="s">
        <v>112</v>
      </c>
      <c r="O35" s="11" t="s">
        <v>24</v>
      </c>
      <c r="P35" s="11">
        <v>9</v>
      </c>
    </row>
    <row r="36" spans="1:23" ht="21.75" customHeight="1">
      <c r="A36" s="16">
        <v>23</v>
      </c>
      <c r="B36" s="23" t="s">
        <v>176</v>
      </c>
      <c r="C36" s="16" t="s">
        <v>206</v>
      </c>
      <c r="D36" s="11">
        <v>126.5</v>
      </c>
      <c r="E36" s="11">
        <v>22</v>
      </c>
      <c r="F36" s="16">
        <f t="shared" si="0"/>
        <v>63.24999999999999</v>
      </c>
      <c r="G36" s="16">
        <f t="shared" si="1"/>
        <v>31.624999999999996</v>
      </c>
      <c r="H36" s="11">
        <v>80</v>
      </c>
      <c r="I36" s="11">
        <f>H36*(J$58/J$59)</f>
        <v>79.36290860573718</v>
      </c>
      <c r="J36" s="16">
        <f t="shared" si="2"/>
        <v>39.68145430286859</v>
      </c>
      <c r="K36" s="16">
        <f t="shared" si="3"/>
        <v>71.30645430286859</v>
      </c>
      <c r="L36" s="11">
        <f aca="true" t="shared" si="5" ref="L36:L67">RANK(K36,K$4:K$56)</f>
        <v>33</v>
      </c>
      <c r="M36" s="11"/>
      <c r="N36" s="11" t="s">
        <v>20</v>
      </c>
      <c r="O36" s="11" t="s">
        <v>85</v>
      </c>
      <c r="P36" s="11">
        <v>2</v>
      </c>
      <c r="Q36" s="3"/>
      <c r="R36" s="3"/>
      <c r="S36" s="3"/>
      <c r="T36" s="3"/>
      <c r="U36" s="3"/>
      <c r="V36" s="3"/>
      <c r="W36" s="3"/>
    </row>
    <row r="37" spans="1:23" ht="21.75" customHeight="1">
      <c r="A37" s="16">
        <v>24</v>
      </c>
      <c r="B37" s="23" t="s">
        <v>176</v>
      </c>
      <c r="C37" s="16" t="s">
        <v>207</v>
      </c>
      <c r="D37" s="11">
        <v>120.5</v>
      </c>
      <c r="E37" s="11">
        <v>27</v>
      </c>
      <c r="F37" s="16">
        <f t="shared" si="0"/>
        <v>60.25</v>
      </c>
      <c r="G37" s="16">
        <f t="shared" si="1"/>
        <v>30.125</v>
      </c>
      <c r="H37" s="11">
        <v>83</v>
      </c>
      <c r="I37" s="11">
        <f>H37*(J$58/J$59)</f>
        <v>82.33901767845231</v>
      </c>
      <c r="J37" s="16">
        <f t="shared" si="2"/>
        <v>41.169508839226154</v>
      </c>
      <c r="K37" s="16">
        <f t="shared" si="3"/>
        <v>71.29450883922615</v>
      </c>
      <c r="L37" s="11">
        <f t="shared" si="5"/>
        <v>34</v>
      </c>
      <c r="M37" s="11"/>
      <c r="N37" s="11" t="s">
        <v>20</v>
      </c>
      <c r="O37" s="11" t="s">
        <v>85</v>
      </c>
      <c r="P37" s="11">
        <v>6</v>
      </c>
      <c r="Q37" s="3"/>
      <c r="R37" s="3"/>
      <c r="S37" s="3"/>
      <c r="T37" s="3"/>
      <c r="U37" s="3"/>
      <c r="V37" s="3"/>
      <c r="W37" s="3"/>
    </row>
    <row r="38" spans="1:16" ht="21.75" customHeight="1">
      <c r="A38" s="16">
        <v>34</v>
      </c>
      <c r="B38" s="11" t="s">
        <v>176</v>
      </c>
      <c r="C38" s="16" t="s">
        <v>208</v>
      </c>
      <c r="D38" s="11">
        <v>128.5</v>
      </c>
      <c r="E38" s="11">
        <v>20</v>
      </c>
      <c r="F38" s="16">
        <f t="shared" si="0"/>
        <v>64.25</v>
      </c>
      <c r="G38" s="16">
        <f t="shared" si="1"/>
        <v>32.125</v>
      </c>
      <c r="H38" s="11">
        <v>76.6</v>
      </c>
      <c r="I38" s="11">
        <f>H38*(J$58/J$60)</f>
        <v>77.00285721633578</v>
      </c>
      <c r="J38" s="16">
        <f t="shared" si="2"/>
        <v>38.50142860816789</v>
      </c>
      <c r="K38" s="16">
        <f t="shared" si="3"/>
        <v>70.62642860816788</v>
      </c>
      <c r="L38" s="11">
        <f t="shared" si="5"/>
        <v>35</v>
      </c>
      <c r="M38" s="11"/>
      <c r="N38" s="11" t="s">
        <v>112</v>
      </c>
      <c r="O38" s="11" t="s">
        <v>24</v>
      </c>
      <c r="P38" s="11">
        <v>5</v>
      </c>
    </row>
    <row r="39" spans="1:23" ht="21.75" customHeight="1">
      <c r="A39" s="16">
        <v>26</v>
      </c>
      <c r="B39" s="23" t="s">
        <v>176</v>
      </c>
      <c r="C39" s="16" t="s">
        <v>209</v>
      </c>
      <c r="D39" s="11">
        <v>114</v>
      </c>
      <c r="E39" s="11">
        <v>32</v>
      </c>
      <c r="F39" s="16">
        <f t="shared" si="0"/>
        <v>56.99999999999999</v>
      </c>
      <c r="G39" s="16">
        <f t="shared" si="1"/>
        <v>28.499999999999996</v>
      </c>
      <c r="H39" s="11">
        <v>84.8</v>
      </c>
      <c r="I39" s="11">
        <f>H39*(J$58/J$59)</f>
        <v>84.1246831220814</v>
      </c>
      <c r="J39" s="16">
        <f t="shared" si="2"/>
        <v>42.0623415610407</v>
      </c>
      <c r="K39" s="16">
        <f t="shared" si="3"/>
        <v>70.5623415610407</v>
      </c>
      <c r="L39" s="11">
        <f t="shared" si="5"/>
        <v>36</v>
      </c>
      <c r="M39" s="11"/>
      <c r="N39" s="11" t="s">
        <v>20</v>
      </c>
      <c r="O39" s="11" t="s">
        <v>85</v>
      </c>
      <c r="P39" s="11">
        <v>9</v>
      </c>
      <c r="Q39" s="3"/>
      <c r="R39" s="3"/>
      <c r="S39" s="3"/>
      <c r="T39" s="3"/>
      <c r="U39" s="3"/>
      <c r="V39" s="3"/>
      <c r="W39" s="3"/>
    </row>
    <row r="40" spans="1:16" ht="21.75" customHeight="1">
      <c r="A40" s="16">
        <v>43</v>
      </c>
      <c r="B40" s="11" t="s">
        <v>176</v>
      </c>
      <c r="C40" s="16" t="s">
        <v>135</v>
      </c>
      <c r="D40" s="11">
        <v>103</v>
      </c>
      <c r="E40" s="11">
        <v>49</v>
      </c>
      <c r="F40" s="16">
        <f t="shared" si="0"/>
        <v>51.5</v>
      </c>
      <c r="G40" s="16">
        <f t="shared" si="1"/>
        <v>25.75</v>
      </c>
      <c r="H40" s="11">
        <v>87.8</v>
      </c>
      <c r="I40" s="11">
        <f>H40*(J$58/J$60)</f>
        <v>88.26176062133527</v>
      </c>
      <c r="J40" s="16">
        <f t="shared" si="2"/>
        <v>44.130880310667635</v>
      </c>
      <c r="K40" s="16">
        <f t="shared" si="3"/>
        <v>69.88088031066764</v>
      </c>
      <c r="L40" s="11">
        <f t="shared" si="5"/>
        <v>37</v>
      </c>
      <c r="M40" s="11"/>
      <c r="N40" s="11" t="s">
        <v>112</v>
      </c>
      <c r="O40" s="11" t="s">
        <v>24</v>
      </c>
      <c r="P40" s="11">
        <v>4</v>
      </c>
    </row>
    <row r="41" spans="1:16" ht="21.75" customHeight="1">
      <c r="A41" s="16">
        <v>35</v>
      </c>
      <c r="B41" s="11" t="s">
        <v>176</v>
      </c>
      <c r="C41" s="16" t="s">
        <v>210</v>
      </c>
      <c r="D41" s="11">
        <v>125.5</v>
      </c>
      <c r="E41" s="11">
        <v>24</v>
      </c>
      <c r="F41" s="16">
        <f t="shared" si="0"/>
        <v>62.74999999999999</v>
      </c>
      <c r="G41" s="16">
        <f t="shared" si="1"/>
        <v>31.374999999999996</v>
      </c>
      <c r="H41" s="11">
        <v>76.2</v>
      </c>
      <c r="I41" s="11">
        <f>H41*(J$58/J$60)</f>
        <v>76.60075352330009</v>
      </c>
      <c r="J41" s="16">
        <f t="shared" si="2"/>
        <v>38.30037676165004</v>
      </c>
      <c r="K41" s="16">
        <f t="shared" si="3"/>
        <v>69.67537676165004</v>
      </c>
      <c r="L41" s="11">
        <f t="shared" si="5"/>
        <v>38</v>
      </c>
      <c r="M41" s="11"/>
      <c r="N41" s="11" t="s">
        <v>112</v>
      </c>
      <c r="O41" s="11" t="s">
        <v>24</v>
      </c>
      <c r="P41" s="11">
        <v>2</v>
      </c>
    </row>
    <row r="42" spans="1:16" ht="21.75" customHeight="1">
      <c r="A42" s="16">
        <v>40</v>
      </c>
      <c r="B42" s="11" t="s">
        <v>176</v>
      </c>
      <c r="C42" s="16" t="s">
        <v>190</v>
      </c>
      <c r="D42" s="11">
        <v>111.5</v>
      </c>
      <c r="E42" s="11">
        <v>36</v>
      </c>
      <c r="F42" s="16">
        <f t="shared" si="0"/>
        <v>55.75</v>
      </c>
      <c r="G42" s="16">
        <f t="shared" si="1"/>
        <v>27.875</v>
      </c>
      <c r="H42" s="11">
        <v>82.2</v>
      </c>
      <c r="I42" s="11">
        <f>H42*(J$58/J$60)</f>
        <v>82.63230891883553</v>
      </c>
      <c r="J42" s="16">
        <f t="shared" si="2"/>
        <v>41.31615445941777</v>
      </c>
      <c r="K42" s="16">
        <f t="shared" si="3"/>
        <v>69.19115445941776</v>
      </c>
      <c r="L42" s="11">
        <f t="shared" si="5"/>
        <v>39</v>
      </c>
      <c r="M42" s="11"/>
      <c r="N42" s="11" t="s">
        <v>112</v>
      </c>
      <c r="O42" s="11" t="s">
        <v>24</v>
      </c>
      <c r="P42" s="11">
        <v>8</v>
      </c>
    </row>
    <row r="43" spans="1:23" ht="21.75" customHeight="1">
      <c r="A43" s="16">
        <v>28</v>
      </c>
      <c r="B43" s="23" t="s">
        <v>176</v>
      </c>
      <c r="C43" s="16" t="s">
        <v>211</v>
      </c>
      <c r="D43" s="11">
        <v>105.5</v>
      </c>
      <c r="E43" s="11">
        <v>47</v>
      </c>
      <c r="F43" s="16">
        <f t="shared" si="0"/>
        <v>52.75</v>
      </c>
      <c r="G43" s="16">
        <f t="shared" si="1"/>
        <v>26.375</v>
      </c>
      <c r="H43" s="11">
        <v>86.2</v>
      </c>
      <c r="I43" s="11">
        <f>H43*(J$58/J$59)</f>
        <v>85.5135340226818</v>
      </c>
      <c r="J43" s="16">
        <f t="shared" si="2"/>
        <v>42.7567670113409</v>
      </c>
      <c r="K43" s="16">
        <f t="shared" si="3"/>
        <v>69.1317670113409</v>
      </c>
      <c r="L43" s="11">
        <f t="shared" si="5"/>
        <v>40</v>
      </c>
      <c r="M43" s="11"/>
      <c r="N43" s="11" t="s">
        <v>20</v>
      </c>
      <c r="O43" s="11" t="s">
        <v>85</v>
      </c>
      <c r="P43" s="11">
        <v>5</v>
      </c>
      <c r="Q43" s="3"/>
      <c r="R43" s="3"/>
      <c r="S43" s="3"/>
      <c r="T43" s="3"/>
      <c r="U43" s="3"/>
      <c r="V43" s="3"/>
      <c r="W43" s="3"/>
    </row>
    <row r="44" spans="1:16" ht="21.75" customHeight="1">
      <c r="A44" s="16">
        <v>56</v>
      </c>
      <c r="B44" s="11" t="s">
        <v>176</v>
      </c>
      <c r="C44" s="16" t="s">
        <v>212</v>
      </c>
      <c r="D44" s="11">
        <v>110</v>
      </c>
      <c r="E44" s="11">
        <v>39</v>
      </c>
      <c r="F44" s="16">
        <f t="shared" si="0"/>
        <v>55.00000000000001</v>
      </c>
      <c r="G44" s="16">
        <f t="shared" si="1"/>
        <v>27.500000000000004</v>
      </c>
      <c r="H44" s="11">
        <v>82.8</v>
      </c>
      <c r="I44" s="11">
        <f>H44*(J$58/J$60)</f>
        <v>83.23546445838907</v>
      </c>
      <c r="J44" s="16">
        <f t="shared" si="2"/>
        <v>41.61773222919454</v>
      </c>
      <c r="K44" s="16">
        <f t="shared" si="3"/>
        <v>69.11773222919454</v>
      </c>
      <c r="L44" s="11">
        <f t="shared" si="5"/>
        <v>41</v>
      </c>
      <c r="M44" s="11"/>
      <c r="N44" s="11" t="s">
        <v>112</v>
      </c>
      <c r="O44" s="11" t="s">
        <v>85</v>
      </c>
      <c r="P44" s="11">
        <v>9</v>
      </c>
    </row>
    <row r="45" spans="1:16" ht="21.75" customHeight="1">
      <c r="A45" s="16">
        <v>42</v>
      </c>
      <c r="B45" s="11" t="s">
        <v>176</v>
      </c>
      <c r="C45" s="16" t="s">
        <v>134</v>
      </c>
      <c r="D45" s="11">
        <v>107.5</v>
      </c>
      <c r="E45" s="11">
        <v>44</v>
      </c>
      <c r="F45" s="16">
        <f t="shared" si="0"/>
        <v>53.75</v>
      </c>
      <c r="G45" s="16">
        <f t="shared" si="1"/>
        <v>26.875</v>
      </c>
      <c r="H45" s="11">
        <v>82.4</v>
      </c>
      <c r="I45" s="11">
        <f>H45*(J$58/J$60)</f>
        <v>82.83336076535338</v>
      </c>
      <c r="J45" s="16">
        <f t="shared" si="2"/>
        <v>41.41668038267669</v>
      </c>
      <c r="K45" s="16">
        <f t="shared" si="3"/>
        <v>68.29168038267669</v>
      </c>
      <c r="L45" s="11">
        <f t="shared" si="5"/>
        <v>42</v>
      </c>
      <c r="M45" s="11"/>
      <c r="N45" s="11" t="s">
        <v>112</v>
      </c>
      <c r="O45" s="11" t="s">
        <v>24</v>
      </c>
      <c r="P45" s="11">
        <v>10</v>
      </c>
    </row>
    <row r="46" spans="1:23" ht="21.75" customHeight="1">
      <c r="A46" s="16">
        <v>15</v>
      </c>
      <c r="B46" s="23" t="s">
        <v>176</v>
      </c>
      <c r="C46" s="16" t="s">
        <v>213</v>
      </c>
      <c r="D46" s="11">
        <v>111</v>
      </c>
      <c r="E46" s="11">
        <v>37</v>
      </c>
      <c r="F46" s="16">
        <f t="shared" si="0"/>
        <v>55.50000000000001</v>
      </c>
      <c r="G46" s="16">
        <f t="shared" si="1"/>
        <v>27.750000000000004</v>
      </c>
      <c r="H46" s="11">
        <v>77.4</v>
      </c>
      <c r="I46" s="11">
        <f>H46*(J$58/J$59)</f>
        <v>76.78361407605071</v>
      </c>
      <c r="J46" s="16">
        <f t="shared" si="2"/>
        <v>38.391807038025355</v>
      </c>
      <c r="K46" s="16">
        <f t="shared" si="3"/>
        <v>66.14180703802536</v>
      </c>
      <c r="L46" s="11">
        <f t="shared" si="5"/>
        <v>43</v>
      </c>
      <c r="M46" s="11"/>
      <c r="N46" s="11" t="s">
        <v>20</v>
      </c>
      <c r="O46" s="11" t="s">
        <v>24</v>
      </c>
      <c r="P46" s="11">
        <v>8</v>
      </c>
      <c r="Q46" s="3"/>
      <c r="R46" s="3"/>
      <c r="S46" s="3"/>
      <c r="T46" s="3"/>
      <c r="U46" s="3"/>
      <c r="V46" s="3"/>
      <c r="W46" s="3"/>
    </row>
    <row r="47" spans="1:16" ht="21.75" customHeight="1">
      <c r="A47" s="16">
        <v>44</v>
      </c>
      <c r="B47" s="11" t="s">
        <v>176</v>
      </c>
      <c r="C47" s="16" t="s">
        <v>214</v>
      </c>
      <c r="D47" s="11">
        <v>101</v>
      </c>
      <c r="E47" s="11">
        <v>51</v>
      </c>
      <c r="F47" s="16">
        <f t="shared" si="0"/>
        <v>50.5</v>
      </c>
      <c r="G47" s="16">
        <f t="shared" si="1"/>
        <v>25.25</v>
      </c>
      <c r="H47" s="11">
        <v>81.2</v>
      </c>
      <c r="I47" s="11">
        <f>H47*(J$58/J$60)</f>
        <v>81.6270496862463</v>
      </c>
      <c r="J47" s="16">
        <f t="shared" si="2"/>
        <v>40.81352484312315</v>
      </c>
      <c r="K47" s="16">
        <f t="shared" si="3"/>
        <v>66.06352484312315</v>
      </c>
      <c r="L47" s="11">
        <f t="shared" si="5"/>
        <v>44</v>
      </c>
      <c r="M47" s="11"/>
      <c r="N47" s="11" t="s">
        <v>112</v>
      </c>
      <c r="O47" s="11" t="s">
        <v>24</v>
      </c>
      <c r="P47" s="11">
        <v>18</v>
      </c>
    </row>
    <row r="48" spans="1:16" ht="21.75" customHeight="1">
      <c r="A48" s="16">
        <v>48</v>
      </c>
      <c r="B48" s="11" t="s">
        <v>176</v>
      </c>
      <c r="C48" s="16" t="s">
        <v>215</v>
      </c>
      <c r="D48" s="11">
        <v>86.5</v>
      </c>
      <c r="E48" s="11">
        <v>57</v>
      </c>
      <c r="F48" s="16">
        <f t="shared" si="0"/>
        <v>43.25</v>
      </c>
      <c r="G48" s="16">
        <f t="shared" si="1"/>
        <v>21.625</v>
      </c>
      <c r="H48" s="11">
        <v>88</v>
      </c>
      <c r="I48" s="11">
        <f>H48*(J$58/J$60)</f>
        <v>88.46281246785313</v>
      </c>
      <c r="J48" s="16">
        <f t="shared" si="2"/>
        <v>44.23140623392656</v>
      </c>
      <c r="K48" s="16">
        <f t="shared" si="3"/>
        <v>65.85640623392656</v>
      </c>
      <c r="L48" s="11">
        <f t="shared" si="5"/>
        <v>45</v>
      </c>
      <c r="M48" s="11"/>
      <c r="N48" s="11" t="s">
        <v>112</v>
      </c>
      <c r="O48" s="11" t="s">
        <v>24</v>
      </c>
      <c r="P48" s="11">
        <v>3</v>
      </c>
    </row>
    <row r="49" spans="1:16" ht="21.75" customHeight="1">
      <c r="A49" s="16">
        <v>57</v>
      </c>
      <c r="B49" s="11" t="s">
        <v>176</v>
      </c>
      <c r="C49" s="16" t="s">
        <v>113</v>
      </c>
      <c r="D49" s="11">
        <v>104</v>
      </c>
      <c r="E49" s="11">
        <v>48</v>
      </c>
      <c r="F49" s="16">
        <f t="shared" si="0"/>
        <v>52</v>
      </c>
      <c r="G49" s="16">
        <f t="shared" si="1"/>
        <v>26</v>
      </c>
      <c r="H49" s="11">
        <v>78</v>
      </c>
      <c r="I49" s="11">
        <f>H49*(J$58/J$60)</f>
        <v>78.41022014196072</v>
      </c>
      <c r="J49" s="16">
        <f t="shared" si="2"/>
        <v>39.20511007098036</v>
      </c>
      <c r="K49" s="16">
        <f t="shared" si="3"/>
        <v>65.20511007098037</v>
      </c>
      <c r="L49" s="11">
        <f t="shared" si="5"/>
        <v>46</v>
      </c>
      <c r="M49" s="11"/>
      <c r="N49" s="11" t="s">
        <v>112</v>
      </c>
      <c r="O49" s="11" t="s">
        <v>85</v>
      </c>
      <c r="P49" s="11">
        <v>2</v>
      </c>
    </row>
    <row r="50" spans="1:23" ht="21.75" customHeight="1">
      <c r="A50" s="16">
        <v>17</v>
      </c>
      <c r="B50" s="23" t="s">
        <v>176</v>
      </c>
      <c r="C50" s="16" t="s">
        <v>216</v>
      </c>
      <c r="D50" s="11">
        <v>99</v>
      </c>
      <c r="E50" s="11">
        <v>53</v>
      </c>
      <c r="F50" s="16">
        <f t="shared" si="0"/>
        <v>49.5</v>
      </c>
      <c r="G50" s="16">
        <f t="shared" si="1"/>
        <v>24.75</v>
      </c>
      <c r="H50" s="11">
        <v>81</v>
      </c>
      <c r="I50" s="11">
        <f>H50*(J$58/J$59)</f>
        <v>80.35494496330888</v>
      </c>
      <c r="J50" s="16">
        <f t="shared" si="2"/>
        <v>40.17747248165444</v>
      </c>
      <c r="K50" s="16">
        <f t="shared" si="3"/>
        <v>64.92747248165443</v>
      </c>
      <c r="L50" s="11">
        <f t="shared" si="5"/>
        <v>47</v>
      </c>
      <c r="M50" s="11"/>
      <c r="N50" s="11" t="s">
        <v>20</v>
      </c>
      <c r="O50" s="11" t="s">
        <v>24</v>
      </c>
      <c r="P50" s="11">
        <v>15</v>
      </c>
      <c r="Q50" s="3"/>
      <c r="R50" s="3"/>
      <c r="S50" s="3"/>
      <c r="T50" s="3"/>
      <c r="U50" s="3"/>
      <c r="V50" s="3"/>
      <c r="W50" s="3"/>
    </row>
    <row r="51" spans="1:16" ht="21.75" customHeight="1">
      <c r="A51" s="16">
        <v>46</v>
      </c>
      <c r="B51" s="11" t="s">
        <v>176</v>
      </c>
      <c r="C51" s="16" t="s">
        <v>217</v>
      </c>
      <c r="D51" s="11">
        <v>97</v>
      </c>
      <c r="E51" s="11">
        <v>54</v>
      </c>
      <c r="F51" s="16">
        <f t="shared" si="0"/>
        <v>48.5</v>
      </c>
      <c r="G51" s="16">
        <f t="shared" si="1"/>
        <v>24.25</v>
      </c>
      <c r="H51" s="11">
        <v>79.8</v>
      </c>
      <c r="I51" s="11">
        <f>H51*(J$58/J$60)</f>
        <v>80.21968676062134</v>
      </c>
      <c r="J51" s="16">
        <f t="shared" si="2"/>
        <v>40.10984338031067</v>
      </c>
      <c r="K51" s="16">
        <f t="shared" si="3"/>
        <v>64.35984338031068</v>
      </c>
      <c r="L51" s="11">
        <f t="shared" si="5"/>
        <v>48</v>
      </c>
      <c r="M51" s="11"/>
      <c r="N51" s="11" t="s">
        <v>112</v>
      </c>
      <c r="O51" s="11" t="s">
        <v>24</v>
      </c>
      <c r="P51" s="11">
        <v>12</v>
      </c>
    </row>
    <row r="52" spans="1:16" ht="21.75" customHeight="1">
      <c r="A52" s="16">
        <v>47</v>
      </c>
      <c r="B52" s="11" t="s">
        <v>176</v>
      </c>
      <c r="C52" s="16" t="s">
        <v>218</v>
      </c>
      <c r="D52" s="11">
        <v>91.5</v>
      </c>
      <c r="E52" s="11">
        <v>56</v>
      </c>
      <c r="F52" s="16">
        <f t="shared" si="0"/>
        <v>45.75</v>
      </c>
      <c r="G52" s="16">
        <f t="shared" si="1"/>
        <v>22.875</v>
      </c>
      <c r="H52" s="11">
        <v>80.4</v>
      </c>
      <c r="I52" s="11">
        <f>H52*(J$58/J$60)</f>
        <v>80.8228423001749</v>
      </c>
      <c r="J52" s="16">
        <f t="shared" si="2"/>
        <v>40.41142115008745</v>
      </c>
      <c r="K52" s="16">
        <f t="shared" si="3"/>
        <v>63.28642115008745</v>
      </c>
      <c r="L52" s="11">
        <f t="shared" si="5"/>
        <v>49</v>
      </c>
      <c r="M52" s="11"/>
      <c r="N52" s="11" t="s">
        <v>112</v>
      </c>
      <c r="O52" s="11" t="s">
        <v>24</v>
      </c>
      <c r="P52" s="11">
        <v>6</v>
      </c>
    </row>
    <row r="53" spans="1:23" ht="21.75" customHeight="1">
      <c r="A53" s="16">
        <v>16</v>
      </c>
      <c r="B53" s="23" t="s">
        <v>176</v>
      </c>
      <c r="C53" s="16" t="s">
        <v>219</v>
      </c>
      <c r="D53" s="11">
        <v>106.5</v>
      </c>
      <c r="E53" s="11">
        <v>46</v>
      </c>
      <c r="F53" s="16">
        <f t="shared" si="0"/>
        <v>53.25</v>
      </c>
      <c r="G53" s="16">
        <f t="shared" si="1"/>
        <v>26.625</v>
      </c>
      <c r="H53" s="11">
        <v>72.2</v>
      </c>
      <c r="I53" s="11">
        <f>H53*(J$58/J$59)</f>
        <v>71.6250250166778</v>
      </c>
      <c r="J53" s="16">
        <f t="shared" si="2"/>
        <v>35.8125125083389</v>
      </c>
      <c r="K53" s="16">
        <f t="shared" si="3"/>
        <v>62.4375125083389</v>
      </c>
      <c r="L53" s="11">
        <f t="shared" si="5"/>
        <v>50</v>
      </c>
      <c r="M53" s="11"/>
      <c r="N53" s="11" t="s">
        <v>20</v>
      </c>
      <c r="O53" s="11" t="s">
        <v>24</v>
      </c>
      <c r="P53" s="11">
        <v>18</v>
      </c>
      <c r="Q53" s="3"/>
      <c r="R53" s="3"/>
      <c r="S53" s="3"/>
      <c r="T53" s="3"/>
      <c r="U53" s="3"/>
      <c r="V53" s="3"/>
      <c r="W53" s="3"/>
    </row>
    <row r="54" spans="1:23" ht="21.75" customHeight="1">
      <c r="A54" s="16">
        <v>29</v>
      </c>
      <c r="B54" s="23" t="s">
        <v>176</v>
      </c>
      <c r="C54" s="16" t="s">
        <v>220</v>
      </c>
      <c r="D54" s="11">
        <v>78</v>
      </c>
      <c r="E54" s="11">
        <v>59</v>
      </c>
      <c r="F54" s="16">
        <f t="shared" si="0"/>
        <v>39</v>
      </c>
      <c r="G54" s="16">
        <f t="shared" si="1"/>
        <v>19.5</v>
      </c>
      <c r="H54" s="11">
        <v>78.4</v>
      </c>
      <c r="I54" s="11">
        <f>H54*(J$58/J$59)</f>
        <v>77.77565043362243</v>
      </c>
      <c r="J54" s="16">
        <f t="shared" si="2"/>
        <v>38.887825216811216</v>
      </c>
      <c r="K54" s="16">
        <f t="shared" si="3"/>
        <v>58.387825216811216</v>
      </c>
      <c r="L54" s="11">
        <f t="shared" si="5"/>
        <v>51</v>
      </c>
      <c r="M54" s="11"/>
      <c r="N54" s="11" t="s">
        <v>20</v>
      </c>
      <c r="O54" s="11" t="s">
        <v>85</v>
      </c>
      <c r="P54" s="11">
        <v>11</v>
      </c>
      <c r="Q54" s="3"/>
      <c r="R54" s="3"/>
      <c r="S54" s="3"/>
      <c r="T54" s="3"/>
      <c r="U54" s="3"/>
      <c r="V54" s="3"/>
      <c r="W54" s="3"/>
    </row>
    <row r="55" spans="1:23" ht="21.75" customHeight="1">
      <c r="A55" s="16">
        <v>18</v>
      </c>
      <c r="B55" s="23" t="s">
        <v>176</v>
      </c>
      <c r="C55" s="16" t="s">
        <v>98</v>
      </c>
      <c r="D55" s="11">
        <v>78.5</v>
      </c>
      <c r="E55" s="11">
        <v>58</v>
      </c>
      <c r="F55" s="16">
        <f t="shared" si="0"/>
        <v>39.25</v>
      </c>
      <c r="G55" s="16">
        <f t="shared" si="1"/>
        <v>19.625</v>
      </c>
      <c r="H55" s="11">
        <v>71.6</v>
      </c>
      <c r="I55" s="11">
        <f>H55*(J$58/J$59)</f>
        <v>71.02980320213476</v>
      </c>
      <c r="J55" s="16">
        <f t="shared" si="2"/>
        <v>35.51490160106738</v>
      </c>
      <c r="K55" s="16">
        <f t="shared" si="3"/>
        <v>55.13990160106738</v>
      </c>
      <c r="L55" s="11">
        <f t="shared" si="5"/>
        <v>52</v>
      </c>
      <c r="M55" s="11"/>
      <c r="N55" s="11" t="s">
        <v>20</v>
      </c>
      <c r="O55" s="11" t="s">
        <v>24</v>
      </c>
      <c r="P55" s="11">
        <v>7</v>
      </c>
      <c r="Q55" s="3"/>
      <c r="R55" s="3"/>
      <c r="S55" s="3"/>
      <c r="T55" s="3"/>
      <c r="U55" s="3"/>
      <c r="V55" s="3"/>
      <c r="W55" s="3"/>
    </row>
    <row r="56" spans="1:16" ht="21.75" customHeight="1">
      <c r="A56" s="16">
        <v>58</v>
      </c>
      <c r="B56" s="11" t="s">
        <v>176</v>
      </c>
      <c r="C56" s="16" t="s">
        <v>221</v>
      </c>
      <c r="D56" s="11">
        <v>101.5</v>
      </c>
      <c r="E56" s="11">
        <v>50</v>
      </c>
      <c r="F56" s="16">
        <f t="shared" si="0"/>
        <v>50.74999999999999</v>
      </c>
      <c r="G56" s="16">
        <f t="shared" si="1"/>
        <v>25.374999999999996</v>
      </c>
      <c r="H56" s="11"/>
      <c r="I56" s="11" t="s">
        <v>222</v>
      </c>
      <c r="J56" s="16"/>
      <c r="K56" s="16">
        <f t="shared" si="3"/>
        <v>25.374999999999996</v>
      </c>
      <c r="L56" s="11">
        <f t="shared" si="5"/>
        <v>53</v>
      </c>
      <c r="M56" s="11"/>
      <c r="N56" s="11" t="s">
        <v>112</v>
      </c>
      <c r="O56" s="11" t="s">
        <v>85</v>
      </c>
      <c r="P56" s="11"/>
    </row>
    <row r="57" ht="45.75" customHeight="1"/>
    <row r="58" spans="2:11" s="35" customFormat="1" ht="15" hidden="1">
      <c r="B58" s="36"/>
      <c r="H58" s="37" t="s">
        <v>151</v>
      </c>
      <c r="I58" s="41"/>
      <c r="J58" s="41">
        <f>(4407.2-92.4-92.2-71.6-72.2)/48</f>
        <v>84.97500000000001</v>
      </c>
      <c r="K58" s="42" t="s">
        <v>152</v>
      </c>
    </row>
    <row r="59" spans="2:11" s="35" customFormat="1" ht="15" hidden="1">
      <c r="B59" s="36"/>
      <c r="H59" s="38" t="s">
        <v>153</v>
      </c>
      <c r="I59" s="41"/>
      <c r="J59" s="35">
        <f>(2125.6-91.6-91.4-71.6-72.2)/21</f>
        <v>85.65714285714286</v>
      </c>
      <c r="K59" s="42" t="s">
        <v>152</v>
      </c>
    </row>
    <row r="60" spans="2:11" s="35" customFormat="1" ht="15" hidden="1">
      <c r="B60" s="36"/>
      <c r="H60" s="38" t="s">
        <v>154</v>
      </c>
      <c r="I60" s="41"/>
      <c r="J60" s="35">
        <f>(2281.6-92.4-92.2-76.2-76.6)/23</f>
        <v>84.5304347826087</v>
      </c>
      <c r="K60" s="42" t="s">
        <v>152</v>
      </c>
    </row>
    <row r="61" s="35" customFormat="1" ht="15" hidden="1">
      <c r="B61" s="36"/>
    </row>
  </sheetData>
  <sheetProtection/>
  <mergeCells count="12">
    <mergeCell ref="A1:P1"/>
    <mergeCell ref="D2:G2"/>
    <mergeCell ref="H2:J2"/>
    <mergeCell ref="A2:A3"/>
    <mergeCell ref="B2:B3"/>
    <mergeCell ref="C2:C3"/>
    <mergeCell ref="K2:K3"/>
    <mergeCell ref="L2:L3"/>
    <mergeCell ref="M2:M3"/>
    <mergeCell ref="N2:N3"/>
    <mergeCell ref="O2:O3"/>
    <mergeCell ref="P2:P3"/>
  </mergeCells>
  <printOptions horizontalCentered="1"/>
  <pageMargins left="0.31" right="0.31" top="0.75" bottom="0.75" header="0.31" footer="0.31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S12" sqref="S12"/>
    </sheetView>
  </sheetViews>
  <sheetFormatPr defaultColWidth="9.140625" defaultRowHeight="15"/>
  <cols>
    <col min="1" max="1" width="3.421875" style="4" customWidth="1"/>
    <col min="2" max="2" width="12.28125" style="15" customWidth="1"/>
    <col min="3" max="3" width="23.28125" style="4" customWidth="1"/>
    <col min="4" max="4" width="6.8515625" style="4" customWidth="1"/>
    <col min="5" max="5" width="6.28125" style="4" customWidth="1"/>
    <col min="6" max="6" width="9.421875" style="4" customWidth="1"/>
    <col min="7" max="7" width="9.140625" style="4" customWidth="1"/>
    <col min="8" max="8" width="7.57421875" style="4" customWidth="1"/>
    <col min="9" max="9" width="8.7109375" style="4" customWidth="1"/>
    <col min="10" max="10" width="7.8515625" style="4" customWidth="1"/>
    <col min="11" max="11" width="5.57421875" style="4" customWidth="1"/>
    <col min="12" max="12" width="6.8515625" style="4" customWidth="1"/>
    <col min="13" max="13" width="6.00390625" style="4" hidden="1" customWidth="1"/>
    <col min="14" max="14" width="7.14062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19.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28.5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4" s="3" customFormat="1" ht="24.75" customHeight="1">
      <c r="A4" s="11">
        <v>2</v>
      </c>
      <c r="B4" s="23" t="s">
        <v>223</v>
      </c>
      <c r="C4" s="11" t="s">
        <v>224</v>
      </c>
      <c r="D4" s="11">
        <v>124</v>
      </c>
      <c r="E4" s="11">
        <v>1</v>
      </c>
      <c r="F4" s="13">
        <f aca="true" t="shared" si="0" ref="F4:F10">D4/200*100</f>
        <v>62</v>
      </c>
      <c r="G4" s="13">
        <f aca="true" t="shared" si="1" ref="G4:G10">F4*0.5</f>
        <v>31</v>
      </c>
      <c r="H4" s="11">
        <v>89.34</v>
      </c>
      <c r="I4" s="11">
        <f aca="true" t="shared" si="2" ref="I4:I10">H4*0.5</f>
        <v>44.67</v>
      </c>
      <c r="J4" s="13">
        <f aca="true" t="shared" si="3" ref="J4:J10">G4+I4</f>
        <v>75.67</v>
      </c>
      <c r="K4" s="11">
        <f aca="true" t="shared" si="4" ref="K4:K10">RANK(J4,$J$4:$J$10)</f>
        <v>1</v>
      </c>
      <c r="L4" s="11"/>
      <c r="M4" s="11" t="s">
        <v>24</v>
      </c>
      <c r="N4" s="11">
        <v>4</v>
      </c>
    </row>
    <row r="5" spans="1:14" s="3" customFormat="1" ht="24.75" customHeight="1">
      <c r="A5" s="11">
        <v>4</v>
      </c>
      <c r="B5" s="23" t="s">
        <v>223</v>
      </c>
      <c r="C5" s="11" t="s">
        <v>225</v>
      </c>
      <c r="D5" s="11">
        <v>100</v>
      </c>
      <c r="E5" s="11">
        <v>3</v>
      </c>
      <c r="F5" s="13">
        <f t="shared" si="0"/>
        <v>50</v>
      </c>
      <c r="G5" s="13">
        <f t="shared" si="1"/>
        <v>25</v>
      </c>
      <c r="H5" s="11">
        <v>90.7</v>
      </c>
      <c r="I5" s="11">
        <f t="shared" si="2"/>
        <v>45.35</v>
      </c>
      <c r="J5" s="13">
        <f t="shared" si="3"/>
        <v>70.35</v>
      </c>
      <c r="K5" s="11">
        <f t="shared" si="4"/>
        <v>2</v>
      </c>
      <c r="L5" s="11"/>
      <c r="M5" s="11" t="s">
        <v>24</v>
      </c>
      <c r="N5" s="11">
        <v>5</v>
      </c>
    </row>
    <row r="6" spans="1:14" s="3" customFormat="1" ht="24.75" customHeight="1">
      <c r="A6" s="11">
        <v>5</v>
      </c>
      <c r="B6" s="23" t="s">
        <v>223</v>
      </c>
      <c r="C6" s="11" t="s">
        <v>226</v>
      </c>
      <c r="D6" s="11">
        <v>98</v>
      </c>
      <c r="E6" s="11">
        <v>4</v>
      </c>
      <c r="F6" s="13">
        <f t="shared" si="0"/>
        <v>49</v>
      </c>
      <c r="G6" s="13">
        <f t="shared" si="1"/>
        <v>24.5</v>
      </c>
      <c r="H6" s="11">
        <v>86.18</v>
      </c>
      <c r="I6" s="11">
        <f t="shared" si="2"/>
        <v>43.09</v>
      </c>
      <c r="J6" s="13">
        <f t="shared" si="3"/>
        <v>67.59</v>
      </c>
      <c r="K6" s="11">
        <f t="shared" si="4"/>
        <v>3</v>
      </c>
      <c r="L6" s="11"/>
      <c r="M6" s="11" t="s">
        <v>24</v>
      </c>
      <c r="N6" s="11">
        <v>3</v>
      </c>
    </row>
    <row r="7" spans="1:14" s="3" customFormat="1" ht="24.75" customHeight="1">
      <c r="A7" s="11">
        <v>3</v>
      </c>
      <c r="B7" s="23" t="s">
        <v>223</v>
      </c>
      <c r="C7" s="11" t="s">
        <v>227</v>
      </c>
      <c r="D7" s="11">
        <v>101</v>
      </c>
      <c r="E7" s="11">
        <v>2</v>
      </c>
      <c r="F7" s="13">
        <f t="shared" si="0"/>
        <v>50.5</v>
      </c>
      <c r="G7" s="13">
        <f t="shared" si="1"/>
        <v>25.25</v>
      </c>
      <c r="H7" s="11">
        <v>83.32</v>
      </c>
      <c r="I7" s="11">
        <f t="shared" si="2"/>
        <v>41.66</v>
      </c>
      <c r="J7" s="13">
        <f t="shared" si="3"/>
        <v>66.91</v>
      </c>
      <c r="K7" s="11">
        <f t="shared" si="4"/>
        <v>4</v>
      </c>
      <c r="L7" s="11"/>
      <c r="M7" s="11" t="s">
        <v>24</v>
      </c>
      <c r="N7" s="11">
        <v>7</v>
      </c>
    </row>
    <row r="8" spans="1:14" s="3" customFormat="1" ht="24.75" customHeight="1">
      <c r="A8" s="11">
        <v>6</v>
      </c>
      <c r="B8" s="23" t="s">
        <v>223</v>
      </c>
      <c r="C8" s="11" t="s">
        <v>228</v>
      </c>
      <c r="D8" s="11">
        <v>92.5</v>
      </c>
      <c r="E8" s="11">
        <v>5</v>
      </c>
      <c r="F8" s="13">
        <f t="shared" si="0"/>
        <v>46.25</v>
      </c>
      <c r="G8" s="13">
        <f t="shared" si="1"/>
        <v>23.125</v>
      </c>
      <c r="H8" s="11">
        <v>86.56</v>
      </c>
      <c r="I8" s="11">
        <f t="shared" si="2"/>
        <v>43.28</v>
      </c>
      <c r="J8" s="13">
        <f t="shared" si="3"/>
        <v>66.405</v>
      </c>
      <c r="K8" s="11">
        <f t="shared" si="4"/>
        <v>5</v>
      </c>
      <c r="L8" s="11"/>
      <c r="M8" s="11" t="s">
        <v>24</v>
      </c>
      <c r="N8" s="11">
        <v>6</v>
      </c>
    </row>
    <row r="9" spans="1:14" s="3" customFormat="1" ht="24.75" customHeight="1">
      <c r="A9" s="11">
        <v>7</v>
      </c>
      <c r="B9" s="23" t="s">
        <v>223</v>
      </c>
      <c r="C9" s="11" t="s">
        <v>229</v>
      </c>
      <c r="D9" s="11">
        <v>89.5</v>
      </c>
      <c r="E9" s="11">
        <v>6</v>
      </c>
      <c r="F9" s="13">
        <f t="shared" si="0"/>
        <v>44.75</v>
      </c>
      <c r="G9" s="13">
        <f t="shared" si="1"/>
        <v>22.375</v>
      </c>
      <c r="H9" s="11">
        <v>84.1</v>
      </c>
      <c r="I9" s="11">
        <f t="shared" si="2"/>
        <v>42.05</v>
      </c>
      <c r="J9" s="13">
        <f t="shared" si="3"/>
        <v>64.425</v>
      </c>
      <c r="K9" s="11">
        <f t="shared" si="4"/>
        <v>6</v>
      </c>
      <c r="L9" s="11"/>
      <c r="M9" s="11" t="s">
        <v>24</v>
      </c>
      <c r="N9" s="11">
        <v>8</v>
      </c>
    </row>
    <row r="10" spans="1:14" s="3" customFormat="1" ht="24.75" customHeight="1">
      <c r="A10" s="11">
        <v>8</v>
      </c>
      <c r="B10" s="23" t="s">
        <v>223</v>
      </c>
      <c r="C10" s="11" t="s">
        <v>230</v>
      </c>
      <c r="D10" s="11">
        <v>87</v>
      </c>
      <c r="E10" s="11">
        <v>7</v>
      </c>
      <c r="F10" s="13">
        <f t="shared" si="0"/>
        <v>43.5</v>
      </c>
      <c r="G10" s="13">
        <f t="shared" si="1"/>
        <v>21.75</v>
      </c>
      <c r="H10" s="11">
        <v>76.62</v>
      </c>
      <c r="I10" s="11">
        <f t="shared" si="2"/>
        <v>38.31</v>
      </c>
      <c r="J10" s="13">
        <f t="shared" si="3"/>
        <v>60.06</v>
      </c>
      <c r="K10" s="11">
        <f t="shared" si="4"/>
        <v>7</v>
      </c>
      <c r="L10" s="11"/>
      <c r="M10" s="11" t="s">
        <v>24</v>
      </c>
      <c r="N10" s="11">
        <v>2</v>
      </c>
    </row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7" right="0.7" top="0.75" bottom="0.75" header="0.3" footer="0.3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3">
      <selection activeCell="T12" sqref="T12"/>
    </sheetView>
  </sheetViews>
  <sheetFormatPr defaultColWidth="9.140625" defaultRowHeight="15"/>
  <cols>
    <col min="1" max="1" width="3.421875" style="4" customWidth="1"/>
    <col min="2" max="2" width="11.7109375" style="15" customWidth="1"/>
    <col min="3" max="3" width="25.140625" style="4" customWidth="1"/>
    <col min="4" max="4" width="6.8515625" style="4" customWidth="1"/>
    <col min="5" max="5" width="6.28125" style="4" customWidth="1"/>
    <col min="6" max="6" width="8.8515625" style="4" customWidth="1"/>
    <col min="7" max="7" width="9.140625" style="4" customWidth="1"/>
    <col min="8" max="8" width="9.00390625" style="4" customWidth="1"/>
    <col min="9" max="9" width="7.57421875" style="4" customWidth="1"/>
    <col min="10" max="10" width="7.8515625" style="4" customWidth="1"/>
    <col min="11" max="11" width="5.57421875" style="4" customWidth="1"/>
    <col min="12" max="12" width="6.8515625" style="4" customWidth="1"/>
    <col min="13" max="13" width="6.00390625" style="4" hidden="1" customWidth="1"/>
    <col min="14" max="14" width="7.14062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31.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39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4" s="3" customFormat="1" ht="24.75" customHeight="1">
      <c r="A4" s="11">
        <v>7</v>
      </c>
      <c r="B4" s="23" t="s">
        <v>231</v>
      </c>
      <c r="C4" s="11" t="s">
        <v>232</v>
      </c>
      <c r="D4" s="11">
        <v>161</v>
      </c>
      <c r="E4" s="11">
        <v>1</v>
      </c>
      <c r="F4" s="13">
        <f aca="true" t="shared" si="0" ref="F4:F19">D4/200*100</f>
        <v>80.5</v>
      </c>
      <c r="G4" s="13">
        <f aca="true" t="shared" si="1" ref="G4:G19">F4*0.5</f>
        <v>40.25</v>
      </c>
      <c r="H4" s="11">
        <v>89.6</v>
      </c>
      <c r="I4" s="11">
        <f aca="true" t="shared" si="2" ref="I4:I19">H4*0.5</f>
        <v>44.8</v>
      </c>
      <c r="J4" s="13">
        <f aca="true" t="shared" si="3" ref="J4:J19">G4+I4</f>
        <v>85.05</v>
      </c>
      <c r="K4" s="11">
        <f aca="true" t="shared" si="4" ref="K4:K19">RANK(J4,$J$4:$J$19)</f>
        <v>1</v>
      </c>
      <c r="L4" s="11"/>
      <c r="M4" s="11"/>
      <c r="N4" s="11">
        <v>13</v>
      </c>
    </row>
    <row r="5" spans="1:14" s="3" customFormat="1" ht="24.75" customHeight="1">
      <c r="A5" s="11">
        <v>8</v>
      </c>
      <c r="B5" s="23" t="s">
        <v>231</v>
      </c>
      <c r="C5" s="11" t="s">
        <v>233</v>
      </c>
      <c r="D5" s="11">
        <v>158.5</v>
      </c>
      <c r="E5" s="11">
        <v>2</v>
      </c>
      <c r="F5" s="13">
        <f t="shared" si="0"/>
        <v>79.25</v>
      </c>
      <c r="G5" s="13">
        <f t="shared" si="1"/>
        <v>39.625</v>
      </c>
      <c r="H5" s="11">
        <v>85</v>
      </c>
      <c r="I5" s="11">
        <f t="shared" si="2"/>
        <v>42.5</v>
      </c>
      <c r="J5" s="13">
        <f t="shared" si="3"/>
        <v>82.125</v>
      </c>
      <c r="K5" s="11">
        <f t="shared" si="4"/>
        <v>2</v>
      </c>
      <c r="L5" s="11"/>
      <c r="M5" s="11"/>
      <c r="N5" s="11">
        <v>12</v>
      </c>
    </row>
    <row r="6" spans="1:14" s="3" customFormat="1" ht="24.75" customHeight="1">
      <c r="A6" s="11">
        <v>9</v>
      </c>
      <c r="B6" s="23" t="s">
        <v>231</v>
      </c>
      <c r="C6" s="11" t="s">
        <v>234</v>
      </c>
      <c r="D6" s="11">
        <v>156</v>
      </c>
      <c r="E6" s="11">
        <v>3</v>
      </c>
      <c r="F6" s="13">
        <f t="shared" si="0"/>
        <v>78</v>
      </c>
      <c r="G6" s="13">
        <f t="shared" si="1"/>
        <v>39</v>
      </c>
      <c r="H6" s="11">
        <v>84.5</v>
      </c>
      <c r="I6" s="11">
        <f t="shared" si="2"/>
        <v>42.25</v>
      </c>
      <c r="J6" s="13">
        <f t="shared" si="3"/>
        <v>81.25</v>
      </c>
      <c r="K6" s="11">
        <f t="shared" si="4"/>
        <v>3</v>
      </c>
      <c r="L6" s="11"/>
      <c r="M6" s="11"/>
      <c r="N6" s="11">
        <v>18</v>
      </c>
    </row>
    <row r="7" spans="1:14" s="3" customFormat="1" ht="24.75" customHeight="1">
      <c r="A7" s="11">
        <v>10</v>
      </c>
      <c r="B7" s="23" t="s">
        <v>231</v>
      </c>
      <c r="C7" s="11" t="s">
        <v>235</v>
      </c>
      <c r="D7" s="11">
        <v>142</v>
      </c>
      <c r="E7" s="11">
        <v>4</v>
      </c>
      <c r="F7" s="13">
        <f t="shared" si="0"/>
        <v>71</v>
      </c>
      <c r="G7" s="13">
        <f t="shared" si="1"/>
        <v>35.5</v>
      </c>
      <c r="H7" s="11">
        <v>84.7</v>
      </c>
      <c r="I7" s="11">
        <f t="shared" si="2"/>
        <v>42.35</v>
      </c>
      <c r="J7" s="13">
        <f t="shared" si="3"/>
        <v>77.85</v>
      </c>
      <c r="K7" s="11">
        <f t="shared" si="4"/>
        <v>4</v>
      </c>
      <c r="L7" s="11"/>
      <c r="M7" s="11"/>
      <c r="N7" s="11">
        <v>19</v>
      </c>
    </row>
    <row r="8" spans="1:14" s="3" customFormat="1" ht="24.75" customHeight="1">
      <c r="A8" s="11">
        <v>11</v>
      </c>
      <c r="B8" s="23" t="s">
        <v>231</v>
      </c>
      <c r="C8" s="11" t="s">
        <v>236</v>
      </c>
      <c r="D8" s="11">
        <v>136</v>
      </c>
      <c r="E8" s="11">
        <v>5</v>
      </c>
      <c r="F8" s="13">
        <f t="shared" si="0"/>
        <v>68</v>
      </c>
      <c r="G8" s="13">
        <f t="shared" si="1"/>
        <v>34</v>
      </c>
      <c r="H8" s="11">
        <v>86.4</v>
      </c>
      <c r="I8" s="11">
        <f t="shared" si="2"/>
        <v>43.2</v>
      </c>
      <c r="J8" s="13">
        <f t="shared" si="3"/>
        <v>77.2</v>
      </c>
      <c r="K8" s="11">
        <f t="shared" si="4"/>
        <v>5</v>
      </c>
      <c r="L8" s="11"/>
      <c r="M8" s="11"/>
      <c r="N8" s="11">
        <v>17</v>
      </c>
    </row>
    <row r="9" spans="1:14" s="3" customFormat="1" ht="24.75" customHeight="1">
      <c r="A9" s="11">
        <v>13</v>
      </c>
      <c r="B9" s="23" t="s">
        <v>231</v>
      </c>
      <c r="C9" s="11" t="s">
        <v>237</v>
      </c>
      <c r="D9" s="11">
        <v>129</v>
      </c>
      <c r="E9" s="11">
        <v>7</v>
      </c>
      <c r="F9" s="13">
        <f t="shared" si="0"/>
        <v>64.5</v>
      </c>
      <c r="G9" s="13">
        <f t="shared" si="1"/>
        <v>32.25</v>
      </c>
      <c r="H9" s="11">
        <v>83.8</v>
      </c>
      <c r="I9" s="11">
        <f t="shared" si="2"/>
        <v>41.9</v>
      </c>
      <c r="J9" s="13">
        <f t="shared" si="3"/>
        <v>74.15</v>
      </c>
      <c r="K9" s="11">
        <f t="shared" si="4"/>
        <v>6</v>
      </c>
      <c r="L9" s="11"/>
      <c r="M9" s="11"/>
      <c r="N9" s="11">
        <v>15</v>
      </c>
    </row>
    <row r="10" spans="1:14" s="3" customFormat="1" ht="24.75" customHeight="1">
      <c r="A10" s="11">
        <v>15</v>
      </c>
      <c r="B10" s="23" t="s">
        <v>231</v>
      </c>
      <c r="C10" s="11" t="s">
        <v>238</v>
      </c>
      <c r="D10" s="11">
        <v>125</v>
      </c>
      <c r="E10" s="11">
        <v>10</v>
      </c>
      <c r="F10" s="13">
        <f t="shared" si="0"/>
        <v>62.5</v>
      </c>
      <c r="G10" s="13">
        <f t="shared" si="1"/>
        <v>31.25</v>
      </c>
      <c r="H10" s="11">
        <v>85.4</v>
      </c>
      <c r="I10" s="11">
        <f t="shared" si="2"/>
        <v>42.7</v>
      </c>
      <c r="J10" s="13">
        <f t="shared" si="3"/>
        <v>73.95</v>
      </c>
      <c r="K10" s="11">
        <f t="shared" si="4"/>
        <v>7</v>
      </c>
      <c r="L10" s="11"/>
      <c r="M10" s="11"/>
      <c r="N10" s="11">
        <v>10</v>
      </c>
    </row>
    <row r="11" spans="1:14" s="3" customFormat="1" ht="24.75" customHeight="1">
      <c r="A11" s="11">
        <v>12</v>
      </c>
      <c r="B11" s="23" t="s">
        <v>231</v>
      </c>
      <c r="C11" s="11" t="s">
        <v>239</v>
      </c>
      <c r="D11" s="11">
        <v>133</v>
      </c>
      <c r="E11" s="11">
        <v>6</v>
      </c>
      <c r="F11" s="13">
        <f t="shared" si="0"/>
        <v>66.5</v>
      </c>
      <c r="G11" s="13">
        <f t="shared" si="1"/>
        <v>33.25</v>
      </c>
      <c r="H11" s="11">
        <v>81.4</v>
      </c>
      <c r="I11" s="11">
        <f t="shared" si="2"/>
        <v>40.7</v>
      </c>
      <c r="J11" s="13">
        <f t="shared" si="3"/>
        <v>73.95</v>
      </c>
      <c r="K11" s="11">
        <f t="shared" si="4"/>
        <v>7</v>
      </c>
      <c r="L11" s="11"/>
      <c r="M11" s="11"/>
      <c r="N11" s="11">
        <v>20</v>
      </c>
    </row>
    <row r="12" spans="1:14" s="3" customFormat="1" ht="24.75" customHeight="1">
      <c r="A12" s="11">
        <v>14</v>
      </c>
      <c r="B12" s="23" t="s">
        <v>231</v>
      </c>
      <c r="C12" s="11" t="s">
        <v>240</v>
      </c>
      <c r="D12" s="11">
        <v>126.5</v>
      </c>
      <c r="E12" s="11">
        <v>9</v>
      </c>
      <c r="F12" s="13">
        <f t="shared" si="0"/>
        <v>63.24999999999999</v>
      </c>
      <c r="G12" s="13">
        <f t="shared" si="1"/>
        <v>31.624999999999996</v>
      </c>
      <c r="H12" s="11">
        <v>84.6</v>
      </c>
      <c r="I12" s="11">
        <f t="shared" si="2"/>
        <v>42.3</v>
      </c>
      <c r="J12" s="13">
        <f t="shared" si="3"/>
        <v>73.925</v>
      </c>
      <c r="K12" s="11">
        <f t="shared" si="4"/>
        <v>9</v>
      </c>
      <c r="L12" s="11"/>
      <c r="M12" s="11"/>
      <c r="N12" s="11">
        <v>14</v>
      </c>
    </row>
    <row r="13" spans="1:14" s="3" customFormat="1" ht="24.75" customHeight="1">
      <c r="A13" s="11">
        <v>16</v>
      </c>
      <c r="B13" s="23" t="s">
        <v>231</v>
      </c>
      <c r="C13" s="11" t="s">
        <v>241</v>
      </c>
      <c r="D13" s="11">
        <v>122</v>
      </c>
      <c r="E13" s="11">
        <v>11</v>
      </c>
      <c r="F13" s="13">
        <f t="shared" si="0"/>
        <v>61</v>
      </c>
      <c r="G13" s="13">
        <f t="shared" si="1"/>
        <v>30.5</v>
      </c>
      <c r="H13" s="11">
        <v>86.6</v>
      </c>
      <c r="I13" s="11">
        <f t="shared" si="2"/>
        <v>43.3</v>
      </c>
      <c r="J13" s="13">
        <f t="shared" si="3"/>
        <v>73.8</v>
      </c>
      <c r="K13" s="11">
        <f t="shared" si="4"/>
        <v>10</v>
      </c>
      <c r="L13" s="11"/>
      <c r="M13" s="11"/>
      <c r="N13" s="11">
        <v>22</v>
      </c>
    </row>
    <row r="14" spans="1:14" s="3" customFormat="1" ht="24.75" customHeight="1">
      <c r="A14" s="11">
        <v>18</v>
      </c>
      <c r="B14" s="23" t="s">
        <v>231</v>
      </c>
      <c r="C14" s="11" t="s">
        <v>242</v>
      </c>
      <c r="D14" s="11">
        <v>118.5</v>
      </c>
      <c r="E14" s="11">
        <v>13</v>
      </c>
      <c r="F14" s="13">
        <f t="shared" si="0"/>
        <v>59.25</v>
      </c>
      <c r="G14" s="13">
        <f t="shared" si="1"/>
        <v>29.625</v>
      </c>
      <c r="H14" s="11">
        <v>88</v>
      </c>
      <c r="I14" s="11">
        <f t="shared" si="2"/>
        <v>44</v>
      </c>
      <c r="J14" s="13">
        <f t="shared" si="3"/>
        <v>73.625</v>
      </c>
      <c r="K14" s="11">
        <f t="shared" si="4"/>
        <v>11</v>
      </c>
      <c r="L14" s="11"/>
      <c r="M14" s="11"/>
      <c r="N14" s="11">
        <v>11</v>
      </c>
    </row>
    <row r="15" spans="1:14" s="3" customFormat="1" ht="24.75" customHeight="1">
      <c r="A15" s="11">
        <v>17</v>
      </c>
      <c r="B15" s="23" t="s">
        <v>231</v>
      </c>
      <c r="C15" s="11" t="s">
        <v>243</v>
      </c>
      <c r="D15" s="11">
        <v>119.5</v>
      </c>
      <c r="E15" s="11">
        <v>12</v>
      </c>
      <c r="F15" s="13">
        <f t="shared" si="0"/>
        <v>59.75</v>
      </c>
      <c r="G15" s="13">
        <f t="shared" si="1"/>
        <v>29.875</v>
      </c>
      <c r="H15" s="11">
        <v>86.5</v>
      </c>
      <c r="I15" s="11">
        <f t="shared" si="2"/>
        <v>43.25</v>
      </c>
      <c r="J15" s="13">
        <f t="shared" si="3"/>
        <v>73.125</v>
      </c>
      <c r="K15" s="11">
        <f t="shared" si="4"/>
        <v>12</v>
      </c>
      <c r="L15" s="11"/>
      <c r="M15" s="11"/>
      <c r="N15" s="11">
        <v>9</v>
      </c>
    </row>
    <row r="16" spans="1:14" s="3" customFormat="1" ht="24.75" customHeight="1">
      <c r="A16" s="11">
        <v>20</v>
      </c>
      <c r="B16" s="23" t="s">
        <v>231</v>
      </c>
      <c r="C16" s="11" t="s">
        <v>135</v>
      </c>
      <c r="D16" s="11">
        <v>107</v>
      </c>
      <c r="E16" s="11">
        <v>17</v>
      </c>
      <c r="F16" s="13">
        <f t="shared" si="0"/>
        <v>53.5</v>
      </c>
      <c r="G16" s="13">
        <f t="shared" si="1"/>
        <v>26.75</v>
      </c>
      <c r="H16" s="11">
        <v>89.2</v>
      </c>
      <c r="I16" s="11">
        <f t="shared" si="2"/>
        <v>44.6</v>
      </c>
      <c r="J16" s="13">
        <f t="shared" si="3"/>
        <v>71.35</v>
      </c>
      <c r="K16" s="11">
        <f t="shared" si="4"/>
        <v>13</v>
      </c>
      <c r="L16" s="11"/>
      <c r="M16" s="11"/>
      <c r="N16" s="11">
        <v>8</v>
      </c>
    </row>
    <row r="17" spans="1:14" s="3" customFormat="1" ht="24.75" customHeight="1">
      <c r="A17" s="11">
        <v>19</v>
      </c>
      <c r="B17" s="23" t="s">
        <v>231</v>
      </c>
      <c r="C17" s="11" t="s">
        <v>244</v>
      </c>
      <c r="D17" s="11">
        <v>112.5</v>
      </c>
      <c r="E17" s="11">
        <v>14</v>
      </c>
      <c r="F17" s="13">
        <f t="shared" si="0"/>
        <v>56.25</v>
      </c>
      <c r="G17" s="13">
        <f t="shared" si="1"/>
        <v>28.125</v>
      </c>
      <c r="H17" s="11">
        <v>81.8</v>
      </c>
      <c r="I17" s="11">
        <f t="shared" si="2"/>
        <v>40.9</v>
      </c>
      <c r="J17" s="13">
        <f t="shared" si="3"/>
        <v>69.025</v>
      </c>
      <c r="K17" s="11">
        <f t="shared" si="4"/>
        <v>14</v>
      </c>
      <c r="L17" s="11"/>
      <c r="M17" s="11"/>
      <c r="N17" s="11">
        <v>16</v>
      </c>
    </row>
    <row r="18" spans="1:14" s="3" customFormat="1" ht="24.75" customHeight="1">
      <c r="A18" s="11">
        <v>22</v>
      </c>
      <c r="B18" s="23" t="s">
        <v>231</v>
      </c>
      <c r="C18" s="11" t="s">
        <v>245</v>
      </c>
      <c r="D18" s="11">
        <v>87</v>
      </c>
      <c r="E18" s="11">
        <v>21</v>
      </c>
      <c r="F18" s="13">
        <f t="shared" si="0"/>
        <v>43.5</v>
      </c>
      <c r="G18" s="13">
        <f t="shared" si="1"/>
        <v>21.75</v>
      </c>
      <c r="H18" s="11">
        <v>77.8</v>
      </c>
      <c r="I18" s="11">
        <f t="shared" si="2"/>
        <v>38.9</v>
      </c>
      <c r="J18" s="13">
        <f t="shared" si="3"/>
        <v>60.65</v>
      </c>
      <c r="K18" s="11">
        <f t="shared" si="4"/>
        <v>15</v>
      </c>
      <c r="L18" s="11"/>
      <c r="M18" s="11"/>
      <c r="N18" s="11">
        <v>21</v>
      </c>
    </row>
    <row r="19" spans="1:14" s="3" customFormat="1" ht="24.75" customHeight="1">
      <c r="A19" s="11">
        <v>21</v>
      </c>
      <c r="B19" s="23" t="s">
        <v>231</v>
      </c>
      <c r="C19" s="11" t="s">
        <v>246</v>
      </c>
      <c r="D19" s="11">
        <v>90</v>
      </c>
      <c r="E19" s="11">
        <v>20</v>
      </c>
      <c r="F19" s="13">
        <f t="shared" si="0"/>
        <v>45</v>
      </c>
      <c r="G19" s="13">
        <f t="shared" si="1"/>
        <v>22.5</v>
      </c>
      <c r="H19" s="11">
        <v>71.2</v>
      </c>
      <c r="I19" s="11">
        <f t="shared" si="2"/>
        <v>35.6</v>
      </c>
      <c r="J19" s="13">
        <f t="shared" si="3"/>
        <v>58.1</v>
      </c>
      <c r="K19" s="11">
        <f t="shared" si="4"/>
        <v>16</v>
      </c>
      <c r="L19" s="11"/>
      <c r="M19" s="11"/>
      <c r="N19" s="11">
        <v>7</v>
      </c>
    </row>
    <row r="20" s="3" customFormat="1" ht="15"/>
    <row r="21" s="3" customFormat="1" ht="15"/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7" right="0.7" top="0.75" bottom="0.75" header="0.3" footer="0.3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U15" sqref="U15"/>
    </sheetView>
  </sheetViews>
  <sheetFormatPr defaultColWidth="9.140625" defaultRowHeight="15"/>
  <cols>
    <col min="1" max="1" width="3.421875" style="4" customWidth="1"/>
    <col min="2" max="2" width="13.28125" style="15" customWidth="1"/>
    <col min="3" max="3" width="23.28125" style="4" customWidth="1"/>
    <col min="4" max="4" width="6.8515625" style="4" customWidth="1"/>
    <col min="5" max="5" width="6.28125" style="4" customWidth="1"/>
    <col min="6" max="6" width="8.7109375" style="4" customWidth="1"/>
    <col min="7" max="7" width="9.140625" style="4" customWidth="1"/>
    <col min="8" max="8" width="8.8515625" style="4" customWidth="1"/>
    <col min="9" max="9" width="9.00390625" style="4" customWidth="1"/>
    <col min="10" max="10" width="7.8515625" style="4" customWidth="1"/>
    <col min="11" max="11" width="5.57421875" style="4" customWidth="1"/>
    <col min="12" max="12" width="6.8515625" style="4" customWidth="1"/>
    <col min="13" max="13" width="6.00390625" style="4" hidden="1" customWidth="1"/>
    <col min="14" max="14" width="7.14062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34.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36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4" s="3" customFormat="1" ht="24.75" customHeight="1">
      <c r="A4" s="11">
        <v>8</v>
      </c>
      <c r="B4" s="23" t="s">
        <v>247</v>
      </c>
      <c r="C4" s="11" t="s">
        <v>248</v>
      </c>
      <c r="D4" s="11">
        <v>150.5</v>
      </c>
      <c r="E4" s="11">
        <v>1</v>
      </c>
      <c r="F4" s="13">
        <f aca="true" t="shared" si="0" ref="F4:F11">D4/200*100</f>
        <v>75.25</v>
      </c>
      <c r="G4" s="13">
        <f aca="true" t="shared" si="1" ref="G4:G11">F4*0.5</f>
        <v>37.625</v>
      </c>
      <c r="H4" s="11">
        <v>83.34</v>
      </c>
      <c r="I4" s="11">
        <f aca="true" t="shared" si="2" ref="I4:I11">H4*0.5</f>
        <v>41.67</v>
      </c>
      <c r="J4" s="13">
        <f aca="true" t="shared" si="3" ref="J4:J11">G4+I4</f>
        <v>79.295</v>
      </c>
      <c r="K4" s="11">
        <f aca="true" t="shared" si="4" ref="K4:K11">RANK(J4,$J$4:$J$11)</f>
        <v>1</v>
      </c>
      <c r="L4" s="11"/>
      <c r="M4" s="11"/>
      <c r="N4" s="11">
        <v>10</v>
      </c>
    </row>
    <row r="5" spans="1:14" s="3" customFormat="1" ht="24.75" customHeight="1">
      <c r="A5" s="11">
        <v>10</v>
      </c>
      <c r="B5" s="23" t="s">
        <v>247</v>
      </c>
      <c r="C5" s="11" t="s">
        <v>249</v>
      </c>
      <c r="D5" s="11">
        <v>127.5</v>
      </c>
      <c r="E5" s="11">
        <v>3</v>
      </c>
      <c r="F5" s="13">
        <f t="shared" si="0"/>
        <v>63.74999999999999</v>
      </c>
      <c r="G5" s="13">
        <f t="shared" si="1"/>
        <v>31.874999999999996</v>
      </c>
      <c r="H5" s="11">
        <v>90.6</v>
      </c>
      <c r="I5" s="11">
        <f t="shared" si="2"/>
        <v>45.3</v>
      </c>
      <c r="J5" s="13">
        <f t="shared" si="3"/>
        <v>77.175</v>
      </c>
      <c r="K5" s="11">
        <f t="shared" si="4"/>
        <v>2</v>
      </c>
      <c r="L5" s="11"/>
      <c r="M5" s="11"/>
      <c r="N5" s="11">
        <v>11</v>
      </c>
    </row>
    <row r="6" spans="1:14" s="3" customFormat="1" ht="24.75" customHeight="1">
      <c r="A6" s="11">
        <v>9</v>
      </c>
      <c r="B6" s="23" t="s">
        <v>247</v>
      </c>
      <c r="C6" s="11" t="s">
        <v>250</v>
      </c>
      <c r="D6" s="11">
        <v>130.5</v>
      </c>
      <c r="E6" s="11">
        <v>2</v>
      </c>
      <c r="F6" s="13">
        <f t="shared" si="0"/>
        <v>65.25</v>
      </c>
      <c r="G6" s="13">
        <f t="shared" si="1"/>
        <v>32.625</v>
      </c>
      <c r="H6" s="11">
        <v>82.62</v>
      </c>
      <c r="I6" s="11">
        <f t="shared" si="2"/>
        <v>41.31</v>
      </c>
      <c r="J6" s="13">
        <f t="shared" si="3"/>
        <v>73.935</v>
      </c>
      <c r="K6" s="11">
        <f t="shared" si="4"/>
        <v>3</v>
      </c>
      <c r="L6" s="11"/>
      <c r="M6" s="11"/>
      <c r="N6" s="11">
        <v>13</v>
      </c>
    </row>
    <row r="7" spans="1:14" s="3" customFormat="1" ht="24.75" customHeight="1">
      <c r="A7" s="11">
        <v>11</v>
      </c>
      <c r="B7" s="23" t="s">
        <v>247</v>
      </c>
      <c r="C7" s="11" t="s">
        <v>251</v>
      </c>
      <c r="D7" s="11">
        <v>108.5</v>
      </c>
      <c r="E7" s="11">
        <v>5</v>
      </c>
      <c r="F7" s="13">
        <f t="shared" si="0"/>
        <v>54.25</v>
      </c>
      <c r="G7" s="13">
        <f t="shared" si="1"/>
        <v>27.125</v>
      </c>
      <c r="H7" s="11">
        <v>84.04</v>
      </c>
      <c r="I7" s="11">
        <f t="shared" si="2"/>
        <v>42.02</v>
      </c>
      <c r="J7" s="13">
        <f t="shared" si="3"/>
        <v>69.14500000000001</v>
      </c>
      <c r="K7" s="11">
        <f t="shared" si="4"/>
        <v>4</v>
      </c>
      <c r="L7" s="11"/>
      <c r="M7" s="11"/>
      <c r="N7" s="11">
        <v>14</v>
      </c>
    </row>
    <row r="8" spans="1:14" s="3" customFormat="1" ht="24.75" customHeight="1">
      <c r="A8" s="11">
        <v>14</v>
      </c>
      <c r="B8" s="23" t="s">
        <v>247</v>
      </c>
      <c r="C8" s="11" t="s">
        <v>252</v>
      </c>
      <c r="D8" s="11">
        <v>85.5</v>
      </c>
      <c r="E8" s="11">
        <v>8</v>
      </c>
      <c r="F8" s="13">
        <f t="shared" si="0"/>
        <v>42.75</v>
      </c>
      <c r="G8" s="13">
        <f t="shared" si="1"/>
        <v>21.375</v>
      </c>
      <c r="H8" s="11">
        <v>87.72</v>
      </c>
      <c r="I8" s="11">
        <f t="shared" si="2"/>
        <v>43.86</v>
      </c>
      <c r="J8" s="13">
        <f t="shared" si="3"/>
        <v>65.235</v>
      </c>
      <c r="K8" s="11">
        <f t="shared" si="4"/>
        <v>5</v>
      </c>
      <c r="L8" s="11"/>
      <c r="M8" s="11"/>
      <c r="N8" s="11">
        <v>9</v>
      </c>
    </row>
    <row r="9" spans="1:14" s="3" customFormat="1" ht="24.75" customHeight="1">
      <c r="A9" s="11">
        <v>12</v>
      </c>
      <c r="B9" s="23" t="s">
        <v>247</v>
      </c>
      <c r="C9" s="11" t="s">
        <v>253</v>
      </c>
      <c r="D9" s="11">
        <v>90.5</v>
      </c>
      <c r="E9" s="11">
        <v>6</v>
      </c>
      <c r="F9" s="13">
        <f t="shared" si="0"/>
        <v>45.25</v>
      </c>
      <c r="G9" s="13">
        <f t="shared" si="1"/>
        <v>22.625</v>
      </c>
      <c r="H9" s="11">
        <v>83.86</v>
      </c>
      <c r="I9" s="11">
        <f t="shared" si="2"/>
        <v>41.93</v>
      </c>
      <c r="J9" s="13">
        <f t="shared" si="3"/>
        <v>64.555</v>
      </c>
      <c r="K9" s="11">
        <f t="shared" si="4"/>
        <v>6</v>
      </c>
      <c r="L9" s="11"/>
      <c r="M9" s="11"/>
      <c r="N9" s="11">
        <v>15</v>
      </c>
    </row>
    <row r="10" spans="1:14" s="3" customFormat="1" ht="24.75" customHeight="1">
      <c r="A10" s="11">
        <v>13</v>
      </c>
      <c r="B10" s="23" t="s">
        <v>247</v>
      </c>
      <c r="C10" s="11" t="s">
        <v>254</v>
      </c>
      <c r="D10" s="11">
        <v>89</v>
      </c>
      <c r="E10" s="11">
        <v>7</v>
      </c>
      <c r="F10" s="13">
        <f t="shared" si="0"/>
        <v>44.5</v>
      </c>
      <c r="G10" s="13">
        <f t="shared" si="1"/>
        <v>22.25</v>
      </c>
      <c r="H10" s="11">
        <v>84.3</v>
      </c>
      <c r="I10" s="11">
        <f t="shared" si="2"/>
        <v>42.15</v>
      </c>
      <c r="J10" s="13">
        <f t="shared" si="3"/>
        <v>64.4</v>
      </c>
      <c r="K10" s="11">
        <f t="shared" si="4"/>
        <v>7</v>
      </c>
      <c r="L10" s="11"/>
      <c r="M10" s="11"/>
      <c r="N10" s="11">
        <v>8</v>
      </c>
    </row>
    <row r="11" spans="1:14" s="3" customFormat="1" ht="24.75" customHeight="1">
      <c r="A11" s="11">
        <v>15</v>
      </c>
      <c r="B11" s="23" t="s">
        <v>247</v>
      </c>
      <c r="C11" s="11" t="s">
        <v>255</v>
      </c>
      <c r="D11" s="11">
        <v>82</v>
      </c>
      <c r="E11" s="11">
        <v>9</v>
      </c>
      <c r="F11" s="13">
        <f t="shared" si="0"/>
        <v>41</v>
      </c>
      <c r="G11" s="13">
        <f t="shared" si="1"/>
        <v>20.5</v>
      </c>
      <c r="H11" s="11">
        <v>82.12</v>
      </c>
      <c r="I11" s="11">
        <f t="shared" si="2"/>
        <v>41.06</v>
      </c>
      <c r="J11" s="13">
        <f t="shared" si="3"/>
        <v>61.56</v>
      </c>
      <c r="K11" s="11">
        <f t="shared" si="4"/>
        <v>8</v>
      </c>
      <c r="L11" s="11"/>
      <c r="M11" s="11"/>
      <c r="N11" s="11">
        <v>12</v>
      </c>
    </row>
    <row r="12" s="3" customFormat="1" ht="15"/>
    <row r="13" s="3" customFormat="1" ht="15"/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7" right="0.7" top="0.75" bottom="0.75" header="0.3" footer="0.3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C2" sqref="A1:N65536"/>
    </sheetView>
  </sheetViews>
  <sheetFormatPr defaultColWidth="9.140625" defaultRowHeight="15"/>
  <cols>
    <col min="1" max="1" width="3.421875" style="4" customWidth="1"/>
    <col min="2" max="2" width="11.421875" style="15" customWidth="1"/>
    <col min="3" max="3" width="23.57421875" style="4" customWidth="1"/>
    <col min="4" max="4" width="6.8515625" style="4" customWidth="1"/>
    <col min="5" max="5" width="6.28125" style="4" customWidth="1"/>
    <col min="6" max="6" width="9.00390625" style="4" customWidth="1"/>
    <col min="7" max="7" width="8.140625" style="4" customWidth="1"/>
    <col min="8" max="8" width="9.57421875" style="4" customWidth="1"/>
    <col min="9" max="9" width="9.421875" style="4" customWidth="1"/>
    <col min="10" max="10" width="7.8515625" style="4" customWidth="1"/>
    <col min="11" max="11" width="5.57421875" style="4" customWidth="1"/>
    <col min="12" max="12" width="6.8515625" style="4" customWidth="1"/>
    <col min="13" max="13" width="6.00390625" style="4" hidden="1" customWidth="1"/>
    <col min="14" max="14" width="7.14062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30.7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28.5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4" s="3" customFormat="1" ht="24.75" customHeight="1">
      <c r="A4" s="11">
        <v>3</v>
      </c>
      <c r="B4" s="23" t="s">
        <v>256</v>
      </c>
      <c r="C4" s="11" t="s">
        <v>257</v>
      </c>
      <c r="D4" s="11">
        <v>154.5</v>
      </c>
      <c r="E4" s="11">
        <v>1</v>
      </c>
      <c r="F4" s="13">
        <f aca="true" t="shared" si="0" ref="F4:F11">D4/200*100</f>
        <v>77.25</v>
      </c>
      <c r="G4" s="13">
        <f aca="true" t="shared" si="1" ref="G4:G11">F4*0.5</f>
        <v>38.625</v>
      </c>
      <c r="H4" s="11">
        <v>80.2</v>
      </c>
      <c r="I4" s="11">
        <f aca="true" t="shared" si="2" ref="I4:I11">H4*0.5</f>
        <v>40.1</v>
      </c>
      <c r="J4" s="13">
        <f aca="true" t="shared" si="3" ref="J4:J11">G4+I4</f>
        <v>78.725</v>
      </c>
      <c r="K4" s="11">
        <f aca="true" t="shared" si="4" ref="K4:K11">RANK(J4,$J$4:$J$11)</f>
        <v>1</v>
      </c>
      <c r="L4" s="11"/>
      <c r="M4" s="11"/>
      <c r="N4" s="11">
        <v>8</v>
      </c>
    </row>
    <row r="5" spans="1:14" s="3" customFormat="1" ht="24.75" customHeight="1">
      <c r="A5" s="11">
        <v>4</v>
      </c>
      <c r="B5" s="23" t="s">
        <v>256</v>
      </c>
      <c r="C5" s="11" t="s">
        <v>258</v>
      </c>
      <c r="D5" s="11">
        <v>129.5</v>
      </c>
      <c r="E5" s="11">
        <v>2</v>
      </c>
      <c r="F5" s="13">
        <f t="shared" si="0"/>
        <v>64.75</v>
      </c>
      <c r="G5" s="13">
        <f t="shared" si="1"/>
        <v>32.375</v>
      </c>
      <c r="H5" s="11">
        <v>83.2</v>
      </c>
      <c r="I5" s="11">
        <f t="shared" si="2"/>
        <v>41.6</v>
      </c>
      <c r="J5" s="13">
        <f t="shared" si="3"/>
        <v>73.975</v>
      </c>
      <c r="K5" s="11">
        <f t="shared" si="4"/>
        <v>2</v>
      </c>
      <c r="L5" s="11"/>
      <c r="M5" s="11"/>
      <c r="N5" s="11">
        <v>10</v>
      </c>
    </row>
    <row r="6" spans="1:14" s="3" customFormat="1" ht="24.75" customHeight="1">
      <c r="A6" s="11">
        <v>7</v>
      </c>
      <c r="B6" s="23" t="s">
        <v>256</v>
      </c>
      <c r="C6" s="11" t="s">
        <v>259</v>
      </c>
      <c r="D6" s="11">
        <v>117</v>
      </c>
      <c r="E6" s="11">
        <v>5</v>
      </c>
      <c r="F6" s="13">
        <f t="shared" si="0"/>
        <v>58.5</v>
      </c>
      <c r="G6" s="13">
        <f t="shared" si="1"/>
        <v>29.25</v>
      </c>
      <c r="H6" s="11">
        <v>83.4</v>
      </c>
      <c r="I6" s="11">
        <f t="shared" si="2"/>
        <v>41.7</v>
      </c>
      <c r="J6" s="13">
        <f t="shared" si="3"/>
        <v>70.95</v>
      </c>
      <c r="K6" s="11">
        <f t="shared" si="4"/>
        <v>3</v>
      </c>
      <c r="L6" s="11"/>
      <c r="M6" s="11"/>
      <c r="N6" s="11">
        <v>3</v>
      </c>
    </row>
    <row r="7" spans="1:14" s="3" customFormat="1" ht="24.75" customHeight="1">
      <c r="A7" s="11">
        <v>5</v>
      </c>
      <c r="B7" s="23" t="s">
        <v>256</v>
      </c>
      <c r="C7" s="11" t="s">
        <v>260</v>
      </c>
      <c r="D7" s="11">
        <v>125.5</v>
      </c>
      <c r="E7" s="11">
        <v>3</v>
      </c>
      <c r="F7" s="13">
        <f t="shared" si="0"/>
        <v>62.74999999999999</v>
      </c>
      <c r="G7" s="13">
        <f t="shared" si="1"/>
        <v>31.374999999999996</v>
      </c>
      <c r="H7" s="11">
        <v>74.4</v>
      </c>
      <c r="I7" s="11">
        <f t="shared" si="2"/>
        <v>37.2</v>
      </c>
      <c r="J7" s="13">
        <f t="shared" si="3"/>
        <v>68.575</v>
      </c>
      <c r="K7" s="11">
        <f t="shared" si="4"/>
        <v>4</v>
      </c>
      <c r="L7" s="11"/>
      <c r="M7" s="11"/>
      <c r="N7" s="11">
        <v>4</v>
      </c>
    </row>
    <row r="8" spans="1:14" s="3" customFormat="1" ht="24.75" customHeight="1">
      <c r="A8" s="11">
        <v>8</v>
      </c>
      <c r="B8" s="23" t="s">
        <v>256</v>
      </c>
      <c r="C8" s="11" t="s">
        <v>261</v>
      </c>
      <c r="D8" s="11">
        <v>114.5</v>
      </c>
      <c r="E8" s="11">
        <v>6</v>
      </c>
      <c r="F8" s="13">
        <f t="shared" si="0"/>
        <v>57.25</v>
      </c>
      <c r="G8" s="13">
        <f t="shared" si="1"/>
        <v>28.625</v>
      </c>
      <c r="H8" s="11">
        <v>79.6</v>
      </c>
      <c r="I8" s="11">
        <f t="shared" si="2"/>
        <v>39.8</v>
      </c>
      <c r="J8" s="13">
        <f t="shared" si="3"/>
        <v>68.425</v>
      </c>
      <c r="K8" s="11">
        <f t="shared" si="4"/>
        <v>5</v>
      </c>
      <c r="L8" s="11"/>
      <c r="M8" s="11"/>
      <c r="N8" s="11">
        <v>6</v>
      </c>
    </row>
    <row r="9" spans="1:14" s="3" customFormat="1" ht="24.75" customHeight="1">
      <c r="A9" s="11">
        <v>10</v>
      </c>
      <c r="B9" s="23" t="s">
        <v>256</v>
      </c>
      <c r="C9" s="11" t="s">
        <v>262</v>
      </c>
      <c r="D9" s="11">
        <v>117.5</v>
      </c>
      <c r="E9" s="11"/>
      <c r="F9" s="13">
        <f t="shared" si="0"/>
        <v>58.75</v>
      </c>
      <c r="G9" s="13">
        <f t="shared" si="1"/>
        <v>29.375</v>
      </c>
      <c r="H9" s="11">
        <v>77.6</v>
      </c>
      <c r="I9" s="11">
        <f t="shared" si="2"/>
        <v>38.8</v>
      </c>
      <c r="J9" s="13">
        <f t="shared" si="3"/>
        <v>68.175</v>
      </c>
      <c r="K9" s="11">
        <f t="shared" si="4"/>
        <v>6</v>
      </c>
      <c r="L9" s="11"/>
      <c r="M9" s="11"/>
      <c r="N9" s="11">
        <v>5</v>
      </c>
    </row>
    <row r="10" spans="1:14" s="3" customFormat="1" ht="24.75" customHeight="1">
      <c r="A10" s="11">
        <v>6</v>
      </c>
      <c r="B10" s="23" t="s">
        <v>256</v>
      </c>
      <c r="C10" s="11" t="s">
        <v>263</v>
      </c>
      <c r="D10" s="11">
        <v>119</v>
      </c>
      <c r="E10" s="11">
        <v>4</v>
      </c>
      <c r="F10" s="13">
        <f t="shared" si="0"/>
        <v>59.5</v>
      </c>
      <c r="G10" s="13">
        <f t="shared" si="1"/>
        <v>29.75</v>
      </c>
      <c r="H10" s="11">
        <v>75.8</v>
      </c>
      <c r="I10" s="11">
        <f t="shared" si="2"/>
        <v>37.9</v>
      </c>
      <c r="J10" s="13">
        <f t="shared" si="3"/>
        <v>67.65</v>
      </c>
      <c r="K10" s="11">
        <f t="shared" si="4"/>
        <v>7</v>
      </c>
      <c r="L10" s="11"/>
      <c r="M10" s="11"/>
      <c r="N10" s="11">
        <v>9</v>
      </c>
    </row>
    <row r="11" spans="1:14" s="3" customFormat="1" ht="24.75" customHeight="1">
      <c r="A11" s="11">
        <v>9</v>
      </c>
      <c r="B11" s="23" t="s">
        <v>256</v>
      </c>
      <c r="C11" s="11" t="s">
        <v>264</v>
      </c>
      <c r="D11" s="11">
        <v>105.5</v>
      </c>
      <c r="E11" s="11">
        <v>7</v>
      </c>
      <c r="F11" s="13">
        <f t="shared" si="0"/>
        <v>52.75</v>
      </c>
      <c r="G11" s="13">
        <f t="shared" si="1"/>
        <v>26.375</v>
      </c>
      <c r="H11" s="11">
        <v>74.6</v>
      </c>
      <c r="I11" s="11">
        <f t="shared" si="2"/>
        <v>37.3</v>
      </c>
      <c r="J11" s="13">
        <f t="shared" si="3"/>
        <v>63.675</v>
      </c>
      <c r="K11" s="11">
        <f t="shared" si="4"/>
        <v>8</v>
      </c>
      <c r="L11" s="11"/>
      <c r="M11" s="11"/>
      <c r="N11" s="11">
        <v>7</v>
      </c>
    </row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7" right="0.7" top="0.75" bottom="0.75" header="0.3" footer="0.3"/>
  <pageSetup horizontalDpi="600" verticalDpi="6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C2" sqref="A1:N65536"/>
    </sheetView>
  </sheetViews>
  <sheetFormatPr defaultColWidth="9.140625" defaultRowHeight="15"/>
  <cols>
    <col min="1" max="1" width="3.421875" style="4" customWidth="1"/>
    <col min="2" max="2" width="11.8515625" style="15" customWidth="1"/>
    <col min="3" max="3" width="24.7109375" style="4" customWidth="1"/>
    <col min="4" max="4" width="6.8515625" style="4" customWidth="1"/>
    <col min="5" max="5" width="6.28125" style="4" customWidth="1"/>
    <col min="6" max="6" width="8.421875" style="4" customWidth="1"/>
    <col min="7" max="7" width="9.140625" style="4" customWidth="1"/>
    <col min="8" max="8" width="8.57421875" style="4" customWidth="1"/>
    <col min="9" max="9" width="7.7109375" style="4" customWidth="1"/>
    <col min="10" max="10" width="7.8515625" style="4" customWidth="1"/>
    <col min="11" max="11" width="5.57421875" style="4" customWidth="1"/>
    <col min="12" max="12" width="6.8515625" style="4" customWidth="1"/>
    <col min="13" max="13" width="6.00390625" style="4" hidden="1" customWidth="1"/>
    <col min="14" max="14" width="7.14062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33.7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28.5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4" s="3" customFormat="1" ht="21.75" customHeight="1">
      <c r="A4" s="11">
        <v>7</v>
      </c>
      <c r="B4" s="23" t="s">
        <v>265</v>
      </c>
      <c r="C4" s="11" t="s">
        <v>179</v>
      </c>
      <c r="D4" s="11">
        <v>148.5</v>
      </c>
      <c r="E4" s="11">
        <v>1</v>
      </c>
      <c r="F4" s="13">
        <f aca="true" t="shared" si="0" ref="F4:F13">D4/200*100</f>
        <v>74.25</v>
      </c>
      <c r="G4" s="13">
        <f aca="true" t="shared" si="1" ref="G4:G13">F4*0.5</f>
        <v>37.125</v>
      </c>
      <c r="H4" s="11">
        <v>78.8</v>
      </c>
      <c r="I4" s="11">
        <f aca="true" t="shared" si="2" ref="I4:I13">H4*0.5</f>
        <v>39.4</v>
      </c>
      <c r="J4" s="33">
        <f aca="true" t="shared" si="3" ref="J4:J13">G4+I4</f>
        <v>76.525</v>
      </c>
      <c r="K4" s="34">
        <f aca="true" t="shared" si="4" ref="K4:K13">RANK(J4,$J$4:$J$13)</f>
        <v>1</v>
      </c>
      <c r="L4" s="34"/>
      <c r="M4" s="34"/>
      <c r="N4" s="34">
        <v>8</v>
      </c>
    </row>
    <row r="5" spans="1:14" s="3" customFormat="1" ht="21.75" customHeight="1">
      <c r="A5" s="11">
        <v>8</v>
      </c>
      <c r="B5" s="23" t="s">
        <v>265</v>
      </c>
      <c r="C5" s="11" t="s">
        <v>266</v>
      </c>
      <c r="D5" s="11">
        <v>124.5</v>
      </c>
      <c r="E5" s="11">
        <v>2</v>
      </c>
      <c r="F5" s="13">
        <f t="shared" si="0"/>
        <v>62.25000000000001</v>
      </c>
      <c r="G5" s="13">
        <f t="shared" si="1"/>
        <v>31.125000000000004</v>
      </c>
      <c r="H5" s="11">
        <v>87.8</v>
      </c>
      <c r="I5" s="11">
        <f t="shared" si="2"/>
        <v>43.9</v>
      </c>
      <c r="J5" s="33">
        <f t="shared" si="3"/>
        <v>75.025</v>
      </c>
      <c r="K5" s="34">
        <f t="shared" si="4"/>
        <v>2</v>
      </c>
      <c r="L5" s="34"/>
      <c r="M5" s="34"/>
      <c r="N5" s="34">
        <v>14</v>
      </c>
    </row>
    <row r="6" spans="1:14" s="3" customFormat="1" ht="21.75" customHeight="1">
      <c r="A6" s="11">
        <v>16</v>
      </c>
      <c r="B6" s="23" t="s">
        <v>265</v>
      </c>
      <c r="C6" s="11" t="s">
        <v>267</v>
      </c>
      <c r="D6" s="11">
        <v>113.5</v>
      </c>
      <c r="E6" s="11"/>
      <c r="F6" s="13">
        <f t="shared" si="0"/>
        <v>56.75</v>
      </c>
      <c r="G6" s="13">
        <f t="shared" si="1"/>
        <v>28.375</v>
      </c>
      <c r="H6" s="11">
        <v>87.2</v>
      </c>
      <c r="I6" s="11">
        <f t="shared" si="2"/>
        <v>43.6</v>
      </c>
      <c r="J6" s="33">
        <f t="shared" si="3"/>
        <v>71.975</v>
      </c>
      <c r="K6" s="34">
        <f t="shared" si="4"/>
        <v>3</v>
      </c>
      <c r="L6" s="34"/>
      <c r="M6" s="34"/>
      <c r="N6" s="34">
        <v>16</v>
      </c>
    </row>
    <row r="7" spans="1:14" s="3" customFormat="1" ht="21.75" customHeight="1">
      <c r="A7" s="11">
        <v>10</v>
      </c>
      <c r="B7" s="23" t="s">
        <v>265</v>
      </c>
      <c r="C7" s="11" t="s">
        <v>268</v>
      </c>
      <c r="D7" s="11">
        <v>116</v>
      </c>
      <c r="E7" s="11">
        <v>4</v>
      </c>
      <c r="F7" s="13">
        <f t="shared" si="0"/>
        <v>57.99999999999999</v>
      </c>
      <c r="G7" s="13">
        <f t="shared" si="1"/>
        <v>28.999999999999996</v>
      </c>
      <c r="H7" s="11">
        <v>83.6</v>
      </c>
      <c r="I7" s="11">
        <f t="shared" si="2"/>
        <v>41.8</v>
      </c>
      <c r="J7" s="33">
        <f t="shared" si="3"/>
        <v>70.8</v>
      </c>
      <c r="K7" s="34">
        <f t="shared" si="4"/>
        <v>4</v>
      </c>
      <c r="L7" s="34"/>
      <c r="M7" s="34"/>
      <c r="N7" s="34">
        <v>11</v>
      </c>
    </row>
    <row r="8" spans="1:14" s="3" customFormat="1" ht="21.75" customHeight="1">
      <c r="A8" s="11">
        <v>9</v>
      </c>
      <c r="B8" s="23" t="s">
        <v>265</v>
      </c>
      <c r="C8" s="11" t="s">
        <v>269</v>
      </c>
      <c r="D8" s="11">
        <v>116.5</v>
      </c>
      <c r="E8" s="11">
        <v>3</v>
      </c>
      <c r="F8" s="13">
        <f t="shared" si="0"/>
        <v>58.25</v>
      </c>
      <c r="G8" s="13">
        <f t="shared" si="1"/>
        <v>29.125</v>
      </c>
      <c r="H8" s="11">
        <v>82.8</v>
      </c>
      <c r="I8" s="11">
        <f t="shared" si="2"/>
        <v>41.4</v>
      </c>
      <c r="J8" s="33">
        <f t="shared" si="3"/>
        <v>70.525</v>
      </c>
      <c r="K8" s="34">
        <f t="shared" si="4"/>
        <v>5</v>
      </c>
      <c r="L8" s="34"/>
      <c r="M8" s="34"/>
      <c r="N8" s="34">
        <v>15</v>
      </c>
    </row>
    <row r="9" spans="1:14" s="3" customFormat="1" ht="21.75" customHeight="1">
      <c r="A9" s="11">
        <v>11</v>
      </c>
      <c r="B9" s="23" t="s">
        <v>265</v>
      </c>
      <c r="C9" s="11" t="s">
        <v>270</v>
      </c>
      <c r="D9" s="11">
        <v>113</v>
      </c>
      <c r="E9" s="11">
        <v>5</v>
      </c>
      <c r="F9" s="13">
        <f t="shared" si="0"/>
        <v>56.49999999999999</v>
      </c>
      <c r="G9" s="13">
        <f t="shared" si="1"/>
        <v>28.249999999999996</v>
      </c>
      <c r="H9" s="11">
        <v>84.2</v>
      </c>
      <c r="I9" s="11">
        <f t="shared" si="2"/>
        <v>42.1</v>
      </c>
      <c r="J9" s="33">
        <f t="shared" si="3"/>
        <v>70.35</v>
      </c>
      <c r="K9" s="34">
        <f t="shared" si="4"/>
        <v>6</v>
      </c>
      <c r="L9" s="34"/>
      <c r="M9" s="34"/>
      <c r="N9" s="34">
        <v>12</v>
      </c>
    </row>
    <row r="10" spans="1:14" s="3" customFormat="1" ht="21.75" customHeight="1">
      <c r="A10" s="11">
        <v>14</v>
      </c>
      <c r="B10" s="23" t="s">
        <v>265</v>
      </c>
      <c r="C10" s="11" t="s">
        <v>271</v>
      </c>
      <c r="D10" s="11">
        <v>105</v>
      </c>
      <c r="E10" s="11">
        <v>8</v>
      </c>
      <c r="F10" s="13">
        <f t="shared" si="0"/>
        <v>52.5</v>
      </c>
      <c r="G10" s="13">
        <f t="shared" si="1"/>
        <v>26.25</v>
      </c>
      <c r="H10" s="11">
        <v>86</v>
      </c>
      <c r="I10" s="11">
        <f t="shared" si="2"/>
        <v>43</v>
      </c>
      <c r="J10" s="33">
        <f t="shared" si="3"/>
        <v>69.25</v>
      </c>
      <c r="K10" s="34">
        <f t="shared" si="4"/>
        <v>7</v>
      </c>
      <c r="L10" s="34"/>
      <c r="M10" s="34"/>
      <c r="N10" s="34">
        <v>7</v>
      </c>
    </row>
    <row r="11" spans="1:14" s="3" customFormat="1" ht="21.75" customHeight="1">
      <c r="A11" s="11">
        <v>12</v>
      </c>
      <c r="B11" s="23" t="s">
        <v>265</v>
      </c>
      <c r="C11" s="11" t="s">
        <v>272</v>
      </c>
      <c r="D11" s="11">
        <v>110</v>
      </c>
      <c r="E11" s="11">
        <v>6</v>
      </c>
      <c r="F11" s="13">
        <f t="shared" si="0"/>
        <v>55.00000000000001</v>
      </c>
      <c r="G11" s="13">
        <f t="shared" si="1"/>
        <v>27.500000000000004</v>
      </c>
      <c r="H11" s="11">
        <v>83.4</v>
      </c>
      <c r="I11" s="11">
        <f t="shared" si="2"/>
        <v>41.7</v>
      </c>
      <c r="J11" s="33">
        <f t="shared" si="3"/>
        <v>69.2</v>
      </c>
      <c r="K11" s="34">
        <f t="shared" si="4"/>
        <v>8</v>
      </c>
      <c r="L11" s="34"/>
      <c r="M11" s="34"/>
      <c r="N11" s="34">
        <v>9</v>
      </c>
    </row>
    <row r="12" spans="1:14" s="3" customFormat="1" ht="21.75" customHeight="1">
      <c r="A12" s="11">
        <v>13</v>
      </c>
      <c r="B12" s="23" t="s">
        <v>265</v>
      </c>
      <c r="C12" s="11" t="s">
        <v>273</v>
      </c>
      <c r="D12" s="11">
        <v>105.5</v>
      </c>
      <c r="E12" s="11">
        <v>7</v>
      </c>
      <c r="F12" s="13">
        <f t="shared" si="0"/>
        <v>52.75</v>
      </c>
      <c r="G12" s="13">
        <f t="shared" si="1"/>
        <v>26.375</v>
      </c>
      <c r="H12" s="11">
        <v>85.2</v>
      </c>
      <c r="I12" s="11">
        <f t="shared" si="2"/>
        <v>42.6</v>
      </c>
      <c r="J12" s="33">
        <f t="shared" si="3"/>
        <v>68.975</v>
      </c>
      <c r="K12" s="34">
        <f t="shared" si="4"/>
        <v>9</v>
      </c>
      <c r="L12" s="34"/>
      <c r="M12" s="34"/>
      <c r="N12" s="34">
        <v>13</v>
      </c>
    </row>
    <row r="13" spans="1:14" s="3" customFormat="1" ht="21.75" customHeight="1">
      <c r="A13" s="11">
        <v>15</v>
      </c>
      <c r="B13" s="23" t="s">
        <v>265</v>
      </c>
      <c r="C13" s="11" t="s">
        <v>274</v>
      </c>
      <c r="D13" s="11">
        <v>102.5</v>
      </c>
      <c r="E13" s="11">
        <v>9</v>
      </c>
      <c r="F13" s="13">
        <f t="shared" si="0"/>
        <v>51.24999999999999</v>
      </c>
      <c r="G13" s="13">
        <f t="shared" si="1"/>
        <v>25.624999999999996</v>
      </c>
      <c r="H13" s="11">
        <v>86.4</v>
      </c>
      <c r="I13" s="11">
        <f t="shared" si="2"/>
        <v>43.2</v>
      </c>
      <c r="J13" s="33">
        <f t="shared" si="3"/>
        <v>68.825</v>
      </c>
      <c r="K13" s="34">
        <f t="shared" si="4"/>
        <v>10</v>
      </c>
      <c r="L13" s="34"/>
      <c r="M13" s="34"/>
      <c r="N13" s="34">
        <v>10</v>
      </c>
    </row>
    <row r="14" s="3" customFormat="1" ht="15"/>
    <row r="15" s="3" customFormat="1" ht="15"/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7" right="0.7" top="0.75" bottom="0.75" header="0.3" footer="0.3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A1">
      <selection activeCell="C2" sqref="A1:N65536"/>
    </sheetView>
  </sheetViews>
  <sheetFormatPr defaultColWidth="9.140625" defaultRowHeight="15"/>
  <cols>
    <col min="1" max="1" width="3.421875" style="4" customWidth="1"/>
    <col min="2" max="2" width="12.28125" style="15" customWidth="1"/>
    <col min="3" max="3" width="22.7109375" style="4" customWidth="1"/>
    <col min="4" max="4" width="6.8515625" style="4" customWidth="1"/>
    <col min="5" max="5" width="6.28125" style="4" customWidth="1"/>
    <col min="6" max="6" width="8.140625" style="4" customWidth="1"/>
    <col min="7" max="7" width="9.140625" style="4" customWidth="1"/>
    <col min="8" max="8" width="8.421875" style="4" customWidth="1"/>
    <col min="9" max="9" width="8.8515625" style="4" customWidth="1"/>
    <col min="10" max="10" width="7.8515625" style="4" customWidth="1"/>
    <col min="11" max="11" width="5.57421875" style="4" customWidth="1"/>
    <col min="12" max="12" width="6.8515625" style="4" customWidth="1"/>
    <col min="13" max="13" width="6.00390625" style="4" hidden="1" customWidth="1"/>
    <col min="14" max="14" width="7.14062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38.2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39.7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5" s="3" customFormat="1" ht="24.75" customHeight="1">
      <c r="A4" s="11">
        <v>5</v>
      </c>
      <c r="B4" s="23" t="s">
        <v>275</v>
      </c>
      <c r="C4" s="11" t="s">
        <v>276</v>
      </c>
      <c r="D4" s="11">
        <v>141</v>
      </c>
      <c r="E4" s="11">
        <v>1</v>
      </c>
      <c r="F4" s="13">
        <f>D4/200*100</f>
        <v>70.5</v>
      </c>
      <c r="G4" s="13">
        <f>F4*0.5</f>
        <v>35.25</v>
      </c>
      <c r="H4" s="11">
        <v>83.6</v>
      </c>
      <c r="I4" s="11">
        <f>H4*0.5</f>
        <v>41.8</v>
      </c>
      <c r="J4" s="13">
        <f>G4+I4</f>
        <v>77.05</v>
      </c>
      <c r="K4" s="11">
        <v>1</v>
      </c>
      <c r="L4" s="11"/>
      <c r="M4" s="11"/>
      <c r="N4" s="11">
        <v>7</v>
      </c>
      <c r="O4" s="32"/>
    </row>
    <row r="5" spans="1:15" s="3" customFormat="1" ht="24.75" customHeight="1">
      <c r="A5" s="11">
        <v>6</v>
      </c>
      <c r="B5" s="23" t="s">
        <v>275</v>
      </c>
      <c r="C5" s="11" t="s">
        <v>277</v>
      </c>
      <c r="D5" s="11">
        <v>112.5</v>
      </c>
      <c r="E5" s="11">
        <v>3</v>
      </c>
      <c r="F5" s="13">
        <f>D5/200*100</f>
        <v>56.25</v>
      </c>
      <c r="G5" s="13">
        <f>F5*0.5</f>
        <v>28.125</v>
      </c>
      <c r="H5" s="11">
        <v>75.8</v>
      </c>
      <c r="I5" s="11">
        <f>H5*0.5</f>
        <v>37.9</v>
      </c>
      <c r="J5" s="13">
        <f>G5+I5</f>
        <v>66.025</v>
      </c>
      <c r="K5" s="11">
        <v>2</v>
      </c>
      <c r="L5" s="11"/>
      <c r="M5" s="11"/>
      <c r="N5" s="11">
        <v>6</v>
      </c>
      <c r="O5" s="32"/>
    </row>
    <row r="6" spans="1:15" s="3" customFormat="1" ht="24.75" customHeight="1">
      <c r="A6" s="11">
        <v>7</v>
      </c>
      <c r="B6" s="23" t="s">
        <v>275</v>
      </c>
      <c r="C6" s="11" t="s">
        <v>278</v>
      </c>
      <c r="D6" s="11">
        <v>82.5</v>
      </c>
      <c r="E6" s="11">
        <v>5</v>
      </c>
      <c r="F6" s="13">
        <f>D6/200*100</f>
        <v>41.25</v>
      </c>
      <c r="G6" s="13">
        <f>F6*0.5</f>
        <v>20.625</v>
      </c>
      <c r="H6" s="11">
        <v>77.4</v>
      </c>
      <c r="I6" s="11">
        <f>H6*0.5</f>
        <v>38.7</v>
      </c>
      <c r="J6" s="13">
        <f>G6+I6</f>
        <v>59.325</v>
      </c>
      <c r="K6" s="11">
        <v>3</v>
      </c>
      <c r="L6" s="11"/>
      <c r="M6" s="11"/>
      <c r="N6" s="11">
        <v>5</v>
      </c>
      <c r="O6" s="32"/>
    </row>
    <row r="7" s="3" customFormat="1" ht="15"/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7" right="0.7" top="0.75" bottom="0.75" header="0.3" footer="0.3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Q7" sqref="Q7"/>
    </sheetView>
  </sheetViews>
  <sheetFormatPr defaultColWidth="9.140625" defaultRowHeight="15"/>
  <cols>
    <col min="1" max="1" width="3.421875" style="4" customWidth="1"/>
    <col min="2" max="2" width="13.7109375" style="15" customWidth="1"/>
    <col min="3" max="3" width="24.8515625" style="4" customWidth="1"/>
    <col min="4" max="4" width="6.8515625" style="4" customWidth="1"/>
    <col min="5" max="5" width="6.28125" style="4" customWidth="1"/>
    <col min="6" max="6" width="8.7109375" style="4" customWidth="1"/>
    <col min="7" max="7" width="9.140625" style="4" customWidth="1"/>
    <col min="8" max="8" width="7.7109375" style="4" customWidth="1"/>
    <col min="9" max="9" width="9.8515625" style="4" customWidth="1"/>
    <col min="10" max="10" width="7.8515625" style="4" customWidth="1"/>
    <col min="11" max="11" width="5.57421875" style="4" customWidth="1"/>
    <col min="12" max="12" width="6.8515625" style="4" customWidth="1"/>
    <col min="13" max="13" width="6.00390625" style="4" hidden="1" customWidth="1"/>
    <col min="14" max="14" width="7.14062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28.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36.7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4" s="3" customFormat="1" ht="24.75" customHeight="1">
      <c r="A4" s="11">
        <v>2</v>
      </c>
      <c r="B4" s="23" t="s">
        <v>279</v>
      </c>
      <c r="C4" s="11" t="s">
        <v>280</v>
      </c>
      <c r="D4" s="11">
        <v>144.5</v>
      </c>
      <c r="E4" s="11">
        <v>2</v>
      </c>
      <c r="F4" s="13">
        <f aca="true" t="shared" si="0" ref="F4:F24">D4/200*100</f>
        <v>72.25</v>
      </c>
      <c r="G4" s="13">
        <f aca="true" t="shared" si="1" ref="G4:G24">F4*0.5</f>
        <v>36.125</v>
      </c>
      <c r="H4" s="11">
        <v>87.8</v>
      </c>
      <c r="I4" s="11">
        <f aca="true" t="shared" si="2" ref="I4:I24">H4*0.5</f>
        <v>43.9</v>
      </c>
      <c r="J4" s="13">
        <f aca="true" t="shared" si="3" ref="J4:J24">G4+I4</f>
        <v>80.025</v>
      </c>
      <c r="K4" s="11">
        <f aca="true" t="shared" si="4" ref="K4:K24">RANK(J4,$J$4:$J$24)</f>
        <v>1</v>
      </c>
      <c r="L4" s="11"/>
      <c r="M4" s="11" t="s">
        <v>24</v>
      </c>
      <c r="N4" s="11">
        <v>16</v>
      </c>
    </row>
    <row r="5" spans="1:14" s="3" customFormat="1" ht="24.75" customHeight="1">
      <c r="A5" s="11">
        <v>1</v>
      </c>
      <c r="B5" s="23" t="s">
        <v>279</v>
      </c>
      <c r="C5" s="11" t="s">
        <v>281</v>
      </c>
      <c r="D5" s="11">
        <v>147</v>
      </c>
      <c r="E5" s="11">
        <v>1</v>
      </c>
      <c r="F5" s="13">
        <f t="shared" si="0"/>
        <v>73.5</v>
      </c>
      <c r="G5" s="13">
        <f t="shared" si="1"/>
        <v>36.75</v>
      </c>
      <c r="H5" s="11">
        <v>85</v>
      </c>
      <c r="I5" s="11">
        <f t="shared" si="2"/>
        <v>42.5</v>
      </c>
      <c r="J5" s="13">
        <f t="shared" si="3"/>
        <v>79.25</v>
      </c>
      <c r="K5" s="11">
        <f t="shared" si="4"/>
        <v>2</v>
      </c>
      <c r="L5" s="11"/>
      <c r="M5" s="11" t="s">
        <v>24</v>
      </c>
      <c r="N5" s="11">
        <v>14</v>
      </c>
    </row>
    <row r="6" spans="1:14" s="3" customFormat="1" ht="24.75" customHeight="1">
      <c r="A6" s="11">
        <v>4</v>
      </c>
      <c r="B6" s="23" t="s">
        <v>279</v>
      </c>
      <c r="C6" s="11" t="s">
        <v>282</v>
      </c>
      <c r="D6" s="11">
        <v>135</v>
      </c>
      <c r="E6" s="11">
        <v>4</v>
      </c>
      <c r="F6" s="13">
        <f t="shared" si="0"/>
        <v>67.5</v>
      </c>
      <c r="G6" s="13">
        <f t="shared" si="1"/>
        <v>33.75</v>
      </c>
      <c r="H6" s="11">
        <v>84.6</v>
      </c>
      <c r="I6" s="11">
        <f t="shared" si="2"/>
        <v>42.3</v>
      </c>
      <c r="J6" s="13">
        <f t="shared" si="3"/>
        <v>76.05</v>
      </c>
      <c r="K6" s="11">
        <f t="shared" si="4"/>
        <v>3</v>
      </c>
      <c r="L6" s="11"/>
      <c r="M6" s="11" t="s">
        <v>24</v>
      </c>
      <c r="N6" s="11">
        <v>6</v>
      </c>
    </row>
    <row r="7" spans="1:14" s="3" customFormat="1" ht="24.75" customHeight="1">
      <c r="A7" s="11">
        <v>3</v>
      </c>
      <c r="B7" s="23" t="s">
        <v>279</v>
      </c>
      <c r="C7" s="11" t="s">
        <v>283</v>
      </c>
      <c r="D7" s="11">
        <v>138</v>
      </c>
      <c r="E7" s="11">
        <v>3</v>
      </c>
      <c r="F7" s="13">
        <f t="shared" si="0"/>
        <v>69</v>
      </c>
      <c r="G7" s="13">
        <f t="shared" si="1"/>
        <v>34.5</v>
      </c>
      <c r="H7" s="11">
        <v>81</v>
      </c>
      <c r="I7" s="11">
        <f t="shared" si="2"/>
        <v>40.5</v>
      </c>
      <c r="J7" s="13">
        <f t="shared" si="3"/>
        <v>75</v>
      </c>
      <c r="K7" s="11">
        <f t="shared" si="4"/>
        <v>4</v>
      </c>
      <c r="L7" s="11"/>
      <c r="M7" s="11" t="s">
        <v>24</v>
      </c>
      <c r="N7" s="11">
        <v>19</v>
      </c>
    </row>
    <row r="8" spans="1:14" s="3" customFormat="1" ht="24.75" customHeight="1">
      <c r="A8" s="11">
        <v>5</v>
      </c>
      <c r="B8" s="23" t="s">
        <v>279</v>
      </c>
      <c r="C8" s="11" t="s">
        <v>284</v>
      </c>
      <c r="D8" s="11">
        <v>126.5</v>
      </c>
      <c r="E8" s="11">
        <v>5</v>
      </c>
      <c r="F8" s="13">
        <f t="shared" si="0"/>
        <v>63.24999999999999</v>
      </c>
      <c r="G8" s="13">
        <f t="shared" si="1"/>
        <v>31.624999999999996</v>
      </c>
      <c r="H8" s="11">
        <v>80.6</v>
      </c>
      <c r="I8" s="11">
        <f t="shared" si="2"/>
        <v>40.3</v>
      </c>
      <c r="J8" s="13">
        <f t="shared" si="3"/>
        <v>71.925</v>
      </c>
      <c r="K8" s="11">
        <f t="shared" si="4"/>
        <v>5</v>
      </c>
      <c r="L8" s="11"/>
      <c r="M8" s="11" t="s">
        <v>24</v>
      </c>
      <c r="N8" s="11">
        <v>15</v>
      </c>
    </row>
    <row r="9" spans="1:14" s="3" customFormat="1" ht="24.75" customHeight="1">
      <c r="A9" s="11">
        <v>7</v>
      </c>
      <c r="B9" s="23" t="s">
        <v>279</v>
      </c>
      <c r="C9" s="11" t="s">
        <v>285</v>
      </c>
      <c r="D9" s="11">
        <v>107</v>
      </c>
      <c r="E9" s="11">
        <v>8</v>
      </c>
      <c r="F9" s="13">
        <f t="shared" si="0"/>
        <v>53.5</v>
      </c>
      <c r="G9" s="13">
        <f t="shared" si="1"/>
        <v>26.75</v>
      </c>
      <c r="H9" s="11">
        <v>87.2</v>
      </c>
      <c r="I9" s="11">
        <f t="shared" si="2"/>
        <v>43.6</v>
      </c>
      <c r="J9" s="13">
        <f t="shared" si="3"/>
        <v>70.35</v>
      </c>
      <c r="K9" s="11">
        <f t="shared" si="4"/>
        <v>6</v>
      </c>
      <c r="L9" s="11"/>
      <c r="M9" s="11" t="s">
        <v>24</v>
      </c>
      <c r="N9" s="11">
        <v>12</v>
      </c>
    </row>
    <row r="10" spans="1:14" s="3" customFormat="1" ht="24.75" customHeight="1">
      <c r="A10" s="11">
        <v>6</v>
      </c>
      <c r="B10" s="23" t="s">
        <v>279</v>
      </c>
      <c r="C10" s="11" t="s">
        <v>286</v>
      </c>
      <c r="D10" s="11">
        <v>110.5</v>
      </c>
      <c r="E10" s="11">
        <v>7</v>
      </c>
      <c r="F10" s="13">
        <f t="shared" si="0"/>
        <v>55.25</v>
      </c>
      <c r="G10" s="13">
        <f t="shared" si="1"/>
        <v>27.625</v>
      </c>
      <c r="H10" s="11">
        <v>84.6</v>
      </c>
      <c r="I10" s="11">
        <f t="shared" si="2"/>
        <v>42.3</v>
      </c>
      <c r="J10" s="13">
        <f t="shared" si="3"/>
        <v>69.925</v>
      </c>
      <c r="K10" s="11">
        <f t="shared" si="4"/>
        <v>7</v>
      </c>
      <c r="L10" s="11"/>
      <c r="M10" s="11" t="s">
        <v>24</v>
      </c>
      <c r="N10" s="11">
        <v>2</v>
      </c>
    </row>
    <row r="11" spans="1:14" s="3" customFormat="1" ht="24.75" customHeight="1">
      <c r="A11" s="11">
        <v>8</v>
      </c>
      <c r="B11" s="23" t="s">
        <v>279</v>
      </c>
      <c r="C11" s="11" t="s">
        <v>287</v>
      </c>
      <c r="D11" s="11">
        <v>105.5</v>
      </c>
      <c r="E11" s="11">
        <v>9</v>
      </c>
      <c r="F11" s="13">
        <f t="shared" si="0"/>
        <v>52.75</v>
      </c>
      <c r="G11" s="13">
        <f t="shared" si="1"/>
        <v>26.375</v>
      </c>
      <c r="H11" s="11">
        <v>84.6</v>
      </c>
      <c r="I11" s="11">
        <f t="shared" si="2"/>
        <v>42.3</v>
      </c>
      <c r="J11" s="13">
        <f t="shared" si="3"/>
        <v>68.675</v>
      </c>
      <c r="K11" s="11">
        <f t="shared" si="4"/>
        <v>8</v>
      </c>
      <c r="L11" s="11"/>
      <c r="M11" s="11" t="s">
        <v>24</v>
      </c>
      <c r="N11" s="11">
        <v>21</v>
      </c>
    </row>
    <row r="12" spans="1:14" s="3" customFormat="1" ht="24.75" customHeight="1">
      <c r="A12" s="11">
        <v>11</v>
      </c>
      <c r="B12" s="23" t="s">
        <v>279</v>
      </c>
      <c r="C12" s="11" t="s">
        <v>288</v>
      </c>
      <c r="D12" s="11">
        <v>101</v>
      </c>
      <c r="E12" s="11">
        <v>12</v>
      </c>
      <c r="F12" s="13">
        <f t="shared" si="0"/>
        <v>50.5</v>
      </c>
      <c r="G12" s="13">
        <f t="shared" si="1"/>
        <v>25.25</v>
      </c>
      <c r="H12" s="11">
        <v>85.2</v>
      </c>
      <c r="I12" s="11">
        <f t="shared" si="2"/>
        <v>42.6</v>
      </c>
      <c r="J12" s="13">
        <f t="shared" si="3"/>
        <v>67.85</v>
      </c>
      <c r="K12" s="11">
        <f t="shared" si="4"/>
        <v>9</v>
      </c>
      <c r="L12" s="11"/>
      <c r="M12" s="11" t="s">
        <v>24</v>
      </c>
      <c r="N12" s="11">
        <v>5</v>
      </c>
    </row>
    <row r="13" spans="1:14" s="3" customFormat="1" ht="24.75" customHeight="1">
      <c r="A13" s="11">
        <v>9</v>
      </c>
      <c r="B13" s="23" t="s">
        <v>279</v>
      </c>
      <c r="C13" s="11" t="s">
        <v>267</v>
      </c>
      <c r="D13" s="11">
        <v>104</v>
      </c>
      <c r="E13" s="11">
        <v>10</v>
      </c>
      <c r="F13" s="13">
        <f t="shared" si="0"/>
        <v>52</v>
      </c>
      <c r="G13" s="13">
        <f t="shared" si="1"/>
        <v>26</v>
      </c>
      <c r="H13" s="11">
        <v>82</v>
      </c>
      <c r="I13" s="11">
        <f t="shared" si="2"/>
        <v>41</v>
      </c>
      <c r="J13" s="13">
        <f t="shared" si="3"/>
        <v>67</v>
      </c>
      <c r="K13" s="11">
        <f t="shared" si="4"/>
        <v>10</v>
      </c>
      <c r="L13" s="11"/>
      <c r="M13" s="11" t="s">
        <v>24</v>
      </c>
      <c r="N13" s="11">
        <v>20</v>
      </c>
    </row>
    <row r="14" spans="1:14" s="3" customFormat="1" ht="24.75" customHeight="1">
      <c r="A14" s="11">
        <v>12</v>
      </c>
      <c r="B14" s="23" t="s">
        <v>279</v>
      </c>
      <c r="C14" s="11" t="s">
        <v>289</v>
      </c>
      <c r="D14" s="11">
        <v>100.5</v>
      </c>
      <c r="E14" s="11">
        <v>13</v>
      </c>
      <c r="F14" s="13">
        <f t="shared" si="0"/>
        <v>50.24999999999999</v>
      </c>
      <c r="G14" s="13">
        <f t="shared" si="1"/>
        <v>25.124999999999996</v>
      </c>
      <c r="H14" s="11">
        <v>82.6</v>
      </c>
      <c r="I14" s="11">
        <f t="shared" si="2"/>
        <v>41.3</v>
      </c>
      <c r="J14" s="13">
        <f t="shared" si="3"/>
        <v>66.425</v>
      </c>
      <c r="K14" s="11">
        <f t="shared" si="4"/>
        <v>11</v>
      </c>
      <c r="L14" s="11"/>
      <c r="M14" s="11" t="s">
        <v>24</v>
      </c>
      <c r="N14" s="11">
        <v>10</v>
      </c>
    </row>
    <row r="15" spans="1:14" s="3" customFormat="1" ht="24.75" customHeight="1">
      <c r="A15" s="11">
        <v>14</v>
      </c>
      <c r="B15" s="23" t="s">
        <v>279</v>
      </c>
      <c r="C15" s="11" t="s">
        <v>290</v>
      </c>
      <c r="D15" s="11">
        <v>96.5</v>
      </c>
      <c r="E15" s="11">
        <v>16</v>
      </c>
      <c r="F15" s="13">
        <f t="shared" si="0"/>
        <v>48.25</v>
      </c>
      <c r="G15" s="13">
        <f t="shared" si="1"/>
        <v>24.125</v>
      </c>
      <c r="H15" s="11">
        <v>84</v>
      </c>
      <c r="I15" s="11">
        <f t="shared" si="2"/>
        <v>42</v>
      </c>
      <c r="J15" s="13">
        <f t="shared" si="3"/>
        <v>66.125</v>
      </c>
      <c r="K15" s="11">
        <f t="shared" si="4"/>
        <v>12</v>
      </c>
      <c r="L15" s="11"/>
      <c r="M15" s="11" t="s">
        <v>24</v>
      </c>
      <c r="N15" s="11">
        <v>1</v>
      </c>
    </row>
    <row r="16" spans="1:14" s="3" customFormat="1" ht="24.75" customHeight="1">
      <c r="A16" s="11">
        <v>16</v>
      </c>
      <c r="B16" s="23" t="s">
        <v>279</v>
      </c>
      <c r="C16" s="11" t="s">
        <v>291</v>
      </c>
      <c r="D16" s="11">
        <v>95.5</v>
      </c>
      <c r="E16" s="11">
        <v>18</v>
      </c>
      <c r="F16" s="13">
        <f t="shared" si="0"/>
        <v>47.75</v>
      </c>
      <c r="G16" s="13">
        <f t="shared" si="1"/>
        <v>23.875</v>
      </c>
      <c r="H16" s="11">
        <v>83.8</v>
      </c>
      <c r="I16" s="11">
        <f t="shared" si="2"/>
        <v>41.9</v>
      </c>
      <c r="J16" s="13">
        <f t="shared" si="3"/>
        <v>65.775</v>
      </c>
      <c r="K16" s="11">
        <f t="shared" si="4"/>
        <v>13</v>
      </c>
      <c r="L16" s="11"/>
      <c r="M16" s="11" t="s">
        <v>24</v>
      </c>
      <c r="N16" s="11">
        <v>18</v>
      </c>
    </row>
    <row r="17" spans="1:14" s="3" customFormat="1" ht="24.75" customHeight="1">
      <c r="A17" s="11">
        <v>13</v>
      </c>
      <c r="B17" s="23" t="s">
        <v>279</v>
      </c>
      <c r="C17" s="11" t="s">
        <v>292</v>
      </c>
      <c r="D17" s="11">
        <v>98.5</v>
      </c>
      <c r="E17" s="11">
        <v>14</v>
      </c>
      <c r="F17" s="13">
        <f t="shared" si="0"/>
        <v>49.25</v>
      </c>
      <c r="G17" s="13">
        <f t="shared" si="1"/>
        <v>24.625</v>
      </c>
      <c r="H17" s="11">
        <v>82.2</v>
      </c>
      <c r="I17" s="11">
        <f t="shared" si="2"/>
        <v>41.1</v>
      </c>
      <c r="J17" s="13">
        <f t="shared" si="3"/>
        <v>65.725</v>
      </c>
      <c r="K17" s="11">
        <f t="shared" si="4"/>
        <v>14</v>
      </c>
      <c r="L17" s="11"/>
      <c r="M17" s="11" t="s">
        <v>24</v>
      </c>
      <c r="N17" s="11">
        <v>7</v>
      </c>
    </row>
    <row r="18" spans="1:14" s="3" customFormat="1" ht="24.75" customHeight="1">
      <c r="A18" s="11">
        <v>15</v>
      </c>
      <c r="B18" s="23" t="s">
        <v>279</v>
      </c>
      <c r="C18" s="11" t="s">
        <v>293</v>
      </c>
      <c r="D18" s="11">
        <v>96</v>
      </c>
      <c r="E18" s="11">
        <v>17</v>
      </c>
      <c r="F18" s="13">
        <f t="shared" si="0"/>
        <v>48</v>
      </c>
      <c r="G18" s="13">
        <f t="shared" si="1"/>
        <v>24</v>
      </c>
      <c r="H18" s="11">
        <v>81.8</v>
      </c>
      <c r="I18" s="11">
        <f t="shared" si="2"/>
        <v>40.9</v>
      </c>
      <c r="J18" s="13">
        <f t="shared" si="3"/>
        <v>64.9</v>
      </c>
      <c r="K18" s="11">
        <f t="shared" si="4"/>
        <v>15</v>
      </c>
      <c r="L18" s="11"/>
      <c r="M18" s="11" t="s">
        <v>24</v>
      </c>
      <c r="N18" s="11">
        <v>13</v>
      </c>
    </row>
    <row r="19" spans="1:14" s="3" customFormat="1" ht="24.75" customHeight="1">
      <c r="A19" s="11">
        <v>17</v>
      </c>
      <c r="B19" s="23" t="s">
        <v>279</v>
      </c>
      <c r="C19" s="11" t="s">
        <v>294</v>
      </c>
      <c r="D19" s="11">
        <v>94</v>
      </c>
      <c r="E19" s="11">
        <v>19</v>
      </c>
      <c r="F19" s="13">
        <f t="shared" si="0"/>
        <v>47</v>
      </c>
      <c r="G19" s="13">
        <f t="shared" si="1"/>
        <v>23.5</v>
      </c>
      <c r="H19" s="11">
        <v>82.6</v>
      </c>
      <c r="I19" s="11">
        <f t="shared" si="2"/>
        <v>41.3</v>
      </c>
      <c r="J19" s="13">
        <f t="shared" si="3"/>
        <v>64.8</v>
      </c>
      <c r="K19" s="11">
        <f t="shared" si="4"/>
        <v>16</v>
      </c>
      <c r="L19" s="11"/>
      <c r="M19" s="11" t="s">
        <v>24</v>
      </c>
      <c r="N19" s="11">
        <v>17</v>
      </c>
    </row>
    <row r="20" spans="1:14" s="3" customFormat="1" ht="24.75" customHeight="1">
      <c r="A20" s="11">
        <v>18</v>
      </c>
      <c r="B20" s="23" t="s">
        <v>279</v>
      </c>
      <c r="C20" s="11" t="s">
        <v>295</v>
      </c>
      <c r="D20" s="11">
        <v>93.5</v>
      </c>
      <c r="E20" s="11">
        <v>20</v>
      </c>
      <c r="F20" s="13">
        <f t="shared" si="0"/>
        <v>46.75</v>
      </c>
      <c r="G20" s="13">
        <f t="shared" si="1"/>
        <v>23.375</v>
      </c>
      <c r="H20" s="11">
        <v>82.6</v>
      </c>
      <c r="I20" s="11">
        <f t="shared" si="2"/>
        <v>41.3</v>
      </c>
      <c r="J20" s="13">
        <f t="shared" si="3"/>
        <v>64.675</v>
      </c>
      <c r="K20" s="11">
        <f t="shared" si="4"/>
        <v>17</v>
      </c>
      <c r="L20" s="11"/>
      <c r="M20" s="11" t="s">
        <v>24</v>
      </c>
      <c r="N20" s="11">
        <v>8</v>
      </c>
    </row>
    <row r="21" spans="1:14" s="3" customFormat="1" ht="24.75" customHeight="1">
      <c r="A21" s="11">
        <v>10</v>
      </c>
      <c r="B21" s="23" t="s">
        <v>279</v>
      </c>
      <c r="C21" s="11" t="s">
        <v>296</v>
      </c>
      <c r="D21" s="11">
        <v>102</v>
      </c>
      <c r="E21" s="11">
        <v>11</v>
      </c>
      <c r="F21" s="13">
        <f t="shared" si="0"/>
        <v>51</v>
      </c>
      <c r="G21" s="13">
        <f t="shared" si="1"/>
        <v>25.5</v>
      </c>
      <c r="H21" s="11">
        <v>75.8</v>
      </c>
      <c r="I21" s="11">
        <f t="shared" si="2"/>
        <v>37.9</v>
      </c>
      <c r="J21" s="13">
        <f t="shared" si="3"/>
        <v>63.4</v>
      </c>
      <c r="K21" s="11">
        <f t="shared" si="4"/>
        <v>18</v>
      </c>
      <c r="L21" s="11"/>
      <c r="M21" s="11" t="s">
        <v>24</v>
      </c>
      <c r="N21" s="11">
        <v>11</v>
      </c>
    </row>
    <row r="22" spans="1:14" s="3" customFormat="1" ht="24.75" customHeight="1">
      <c r="A22" s="11">
        <v>19</v>
      </c>
      <c r="B22" s="23" t="s">
        <v>279</v>
      </c>
      <c r="C22" s="11" t="s">
        <v>60</v>
      </c>
      <c r="D22" s="11">
        <v>92.5</v>
      </c>
      <c r="E22" s="11">
        <v>21</v>
      </c>
      <c r="F22" s="13">
        <f t="shared" si="0"/>
        <v>46.25</v>
      </c>
      <c r="G22" s="13">
        <f t="shared" si="1"/>
        <v>23.125</v>
      </c>
      <c r="H22" s="11">
        <v>79</v>
      </c>
      <c r="I22" s="11">
        <f t="shared" si="2"/>
        <v>39.5</v>
      </c>
      <c r="J22" s="13">
        <f t="shared" si="3"/>
        <v>62.625</v>
      </c>
      <c r="K22" s="11">
        <f t="shared" si="4"/>
        <v>19</v>
      </c>
      <c r="L22" s="11"/>
      <c r="M22" s="11" t="s">
        <v>24</v>
      </c>
      <c r="N22" s="11">
        <v>9</v>
      </c>
    </row>
    <row r="23" spans="1:14" s="3" customFormat="1" ht="24.75" customHeight="1">
      <c r="A23" s="11">
        <v>21</v>
      </c>
      <c r="B23" s="23" t="s">
        <v>279</v>
      </c>
      <c r="C23" s="11" t="s">
        <v>297</v>
      </c>
      <c r="D23" s="11">
        <v>86.5</v>
      </c>
      <c r="E23" s="11">
        <v>25</v>
      </c>
      <c r="F23" s="13">
        <f t="shared" si="0"/>
        <v>43.25</v>
      </c>
      <c r="G23" s="13">
        <f t="shared" si="1"/>
        <v>21.625</v>
      </c>
      <c r="H23" s="11">
        <v>81.6</v>
      </c>
      <c r="I23" s="11">
        <f t="shared" si="2"/>
        <v>40.8</v>
      </c>
      <c r="J23" s="13">
        <f t="shared" si="3"/>
        <v>62.425</v>
      </c>
      <c r="K23" s="11">
        <f t="shared" si="4"/>
        <v>20</v>
      </c>
      <c r="L23" s="11"/>
      <c r="M23" s="11" t="s">
        <v>24</v>
      </c>
      <c r="N23" s="11">
        <v>3</v>
      </c>
    </row>
    <row r="24" spans="1:14" s="3" customFormat="1" ht="24.75" customHeight="1">
      <c r="A24" s="11">
        <v>20</v>
      </c>
      <c r="B24" s="23" t="s">
        <v>279</v>
      </c>
      <c r="C24" s="11" t="s">
        <v>298</v>
      </c>
      <c r="D24" s="11">
        <v>89</v>
      </c>
      <c r="E24" s="11">
        <v>24</v>
      </c>
      <c r="F24" s="13">
        <f t="shared" si="0"/>
        <v>44.5</v>
      </c>
      <c r="G24" s="13">
        <f t="shared" si="1"/>
        <v>22.25</v>
      </c>
      <c r="H24" s="11">
        <v>74.6</v>
      </c>
      <c r="I24" s="11">
        <f t="shared" si="2"/>
        <v>37.3</v>
      </c>
      <c r="J24" s="13">
        <f t="shared" si="3"/>
        <v>59.55</v>
      </c>
      <c r="K24" s="11">
        <f t="shared" si="4"/>
        <v>21</v>
      </c>
      <c r="L24" s="11"/>
      <c r="M24" s="11" t="s">
        <v>24</v>
      </c>
      <c r="N24" s="11">
        <v>4</v>
      </c>
    </row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71" right="0.71" top="0.75" bottom="0.75" header="0.31" footer="0.31"/>
  <pageSetup horizontalDpi="600" verticalDpi="6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U7" sqref="U7"/>
    </sheetView>
  </sheetViews>
  <sheetFormatPr defaultColWidth="9.140625" defaultRowHeight="15"/>
  <cols>
    <col min="1" max="1" width="3.421875" style="4" customWidth="1"/>
    <col min="2" max="2" width="10.8515625" style="15" customWidth="1"/>
    <col min="3" max="3" width="23.00390625" style="4" customWidth="1"/>
    <col min="4" max="4" width="6.8515625" style="4" customWidth="1"/>
    <col min="5" max="5" width="5.00390625" style="4" customWidth="1"/>
    <col min="6" max="6" width="8.57421875" style="4" customWidth="1"/>
    <col min="7" max="7" width="8.421875" style="4" customWidth="1"/>
    <col min="8" max="8" width="8.00390625" style="4" customWidth="1"/>
    <col min="9" max="10" width="7.7109375" style="4" customWidth="1"/>
    <col min="11" max="11" width="7.57421875" style="4" customWidth="1"/>
    <col min="12" max="12" width="8.8515625" style="4" customWidth="1"/>
    <col min="13" max="13" width="4.28125" style="4" customWidth="1"/>
    <col min="14" max="14" width="4.7109375" style="4" customWidth="1"/>
    <col min="15" max="15" width="6.00390625" style="4" hidden="1" customWidth="1"/>
    <col min="16" max="16" width="5.7109375" style="4" customWidth="1"/>
    <col min="17" max="17" width="5.57421875" style="4" customWidth="1"/>
    <col min="18" max="16384" width="9.140625" style="4" customWidth="1"/>
  </cols>
  <sheetData>
    <row r="1" spans="1:16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s="2" customFormat="1" ht="19.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/>
      <c r="K2" s="7"/>
      <c r="L2" s="7" t="s">
        <v>6</v>
      </c>
      <c r="M2" s="7" t="s">
        <v>8</v>
      </c>
      <c r="N2" s="7" t="s">
        <v>9</v>
      </c>
      <c r="O2" s="7" t="s">
        <v>11</v>
      </c>
      <c r="P2" s="7" t="s">
        <v>65</v>
      </c>
      <c r="Q2" s="7" t="s">
        <v>66</v>
      </c>
    </row>
    <row r="3" spans="1:17" s="2" customFormat="1" ht="39.7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67</v>
      </c>
      <c r="I3" s="7" t="s">
        <v>68</v>
      </c>
      <c r="J3" s="7" t="s">
        <v>69</v>
      </c>
      <c r="K3" s="7" t="s">
        <v>17</v>
      </c>
      <c r="L3" s="7"/>
      <c r="M3" s="7"/>
      <c r="N3" s="7"/>
      <c r="O3" s="7"/>
      <c r="P3" s="7"/>
      <c r="Q3" s="7"/>
    </row>
    <row r="4" spans="1:17" s="3" customFormat="1" ht="23.25" customHeight="1">
      <c r="A4" s="11">
        <v>9</v>
      </c>
      <c r="B4" s="23" t="s">
        <v>299</v>
      </c>
      <c r="C4" s="11" t="s">
        <v>300</v>
      </c>
      <c r="D4" s="11">
        <v>103</v>
      </c>
      <c r="E4" s="11">
        <v>3</v>
      </c>
      <c r="F4" s="13">
        <f aca="true" t="shared" si="0" ref="F4:F16">D4/2</f>
        <v>51.5</v>
      </c>
      <c r="G4" s="13">
        <f aca="true" t="shared" si="1" ref="G4:G16">F4/2</f>
        <v>25.75</v>
      </c>
      <c r="H4" s="11">
        <v>31.06</v>
      </c>
      <c r="I4" s="11">
        <v>52.73</v>
      </c>
      <c r="J4" s="11">
        <f aca="true" t="shared" si="2" ref="J4:J16">SUM(H4:I4)</f>
        <v>83.78999999999999</v>
      </c>
      <c r="K4" s="11">
        <f aca="true" t="shared" si="3" ref="K4:K16">J4/2</f>
        <v>41.894999999999996</v>
      </c>
      <c r="L4" s="13">
        <f aca="true" t="shared" si="4" ref="L4:L16">G4+K4</f>
        <v>67.645</v>
      </c>
      <c r="M4" s="11">
        <f aca="true" t="shared" si="5" ref="M4:M16">RANK(L4,$L$4:$L$16)</f>
        <v>1</v>
      </c>
      <c r="N4" s="11"/>
      <c r="O4" s="11"/>
      <c r="P4" s="11">
        <v>16</v>
      </c>
      <c r="Q4" s="20">
        <v>8</v>
      </c>
    </row>
    <row r="5" spans="1:17" s="3" customFormat="1" ht="23.25" customHeight="1">
      <c r="A5" s="11">
        <v>16</v>
      </c>
      <c r="B5" s="23" t="s">
        <v>299</v>
      </c>
      <c r="C5" s="11" t="s">
        <v>33</v>
      </c>
      <c r="D5" s="11">
        <v>80</v>
      </c>
      <c r="E5" s="11">
        <v>10</v>
      </c>
      <c r="F5" s="13">
        <f t="shared" si="0"/>
        <v>40</v>
      </c>
      <c r="G5" s="13">
        <f t="shared" si="1"/>
        <v>20</v>
      </c>
      <c r="H5" s="11">
        <v>36.36</v>
      </c>
      <c r="I5" s="11">
        <v>51.58</v>
      </c>
      <c r="J5" s="11">
        <f t="shared" si="2"/>
        <v>87.94</v>
      </c>
      <c r="K5" s="11">
        <f t="shared" si="3"/>
        <v>43.97</v>
      </c>
      <c r="L5" s="13">
        <f t="shared" si="4"/>
        <v>63.97</v>
      </c>
      <c r="M5" s="11">
        <f t="shared" si="5"/>
        <v>2</v>
      </c>
      <c r="N5" s="11"/>
      <c r="O5" s="11"/>
      <c r="P5" s="11">
        <v>19</v>
      </c>
      <c r="Q5" s="20">
        <v>6</v>
      </c>
    </row>
    <row r="6" spans="1:17" s="3" customFormat="1" ht="23.25" customHeight="1">
      <c r="A6" s="11">
        <v>11</v>
      </c>
      <c r="B6" s="23" t="s">
        <v>299</v>
      </c>
      <c r="C6" s="11" t="s">
        <v>301</v>
      </c>
      <c r="D6" s="11">
        <v>86</v>
      </c>
      <c r="E6" s="11">
        <v>5</v>
      </c>
      <c r="F6" s="13">
        <f t="shared" si="0"/>
        <v>43</v>
      </c>
      <c r="G6" s="13">
        <f t="shared" si="1"/>
        <v>21.5</v>
      </c>
      <c r="H6" s="11">
        <v>34.35</v>
      </c>
      <c r="I6" s="11">
        <v>50.06</v>
      </c>
      <c r="J6" s="11">
        <f t="shared" si="2"/>
        <v>84.41</v>
      </c>
      <c r="K6" s="11">
        <f t="shared" si="3"/>
        <v>42.205</v>
      </c>
      <c r="L6" s="13">
        <f t="shared" si="4"/>
        <v>63.705</v>
      </c>
      <c r="M6" s="11">
        <f t="shared" si="5"/>
        <v>3</v>
      </c>
      <c r="N6" s="11"/>
      <c r="O6" s="11"/>
      <c r="P6" s="11">
        <v>18</v>
      </c>
      <c r="Q6" s="20">
        <v>5</v>
      </c>
    </row>
    <row r="7" spans="1:17" s="3" customFormat="1" ht="23.25" customHeight="1">
      <c r="A7" s="11">
        <v>12</v>
      </c>
      <c r="B7" s="23" t="s">
        <v>299</v>
      </c>
      <c r="C7" s="11" t="s">
        <v>157</v>
      </c>
      <c r="D7" s="11">
        <v>85.5</v>
      </c>
      <c r="E7" s="11">
        <v>6</v>
      </c>
      <c r="F7" s="13">
        <f t="shared" si="0"/>
        <v>42.75</v>
      </c>
      <c r="G7" s="13">
        <f t="shared" si="1"/>
        <v>21.375</v>
      </c>
      <c r="H7" s="11">
        <v>34.36</v>
      </c>
      <c r="I7" s="11">
        <v>49.98</v>
      </c>
      <c r="J7" s="11">
        <f t="shared" si="2"/>
        <v>84.34</v>
      </c>
      <c r="K7" s="11">
        <f t="shared" si="3"/>
        <v>42.17</v>
      </c>
      <c r="L7" s="13">
        <f t="shared" si="4"/>
        <v>63.545</v>
      </c>
      <c r="M7" s="11">
        <f t="shared" si="5"/>
        <v>4</v>
      </c>
      <c r="N7" s="11"/>
      <c r="O7" s="11"/>
      <c r="P7" s="11">
        <v>17</v>
      </c>
      <c r="Q7" s="20">
        <v>12</v>
      </c>
    </row>
    <row r="8" spans="1:17" s="3" customFormat="1" ht="23.25" customHeight="1">
      <c r="A8" s="11">
        <v>7</v>
      </c>
      <c r="B8" s="23" t="s">
        <v>299</v>
      </c>
      <c r="C8" s="11" t="s">
        <v>125</v>
      </c>
      <c r="D8" s="11">
        <v>112.5</v>
      </c>
      <c r="E8" s="11">
        <v>1</v>
      </c>
      <c r="F8" s="13">
        <f t="shared" si="0"/>
        <v>56.25</v>
      </c>
      <c r="G8" s="13">
        <f t="shared" si="1"/>
        <v>28.125</v>
      </c>
      <c r="H8" s="11">
        <v>16.35</v>
      </c>
      <c r="I8" s="11">
        <v>52.02</v>
      </c>
      <c r="J8" s="11">
        <f t="shared" si="2"/>
        <v>68.37</v>
      </c>
      <c r="K8" s="11">
        <f t="shared" si="3"/>
        <v>34.185</v>
      </c>
      <c r="L8" s="13">
        <f t="shared" si="4"/>
        <v>62.31</v>
      </c>
      <c r="M8" s="11">
        <f t="shared" si="5"/>
        <v>5</v>
      </c>
      <c r="N8" s="11"/>
      <c r="O8" s="11"/>
      <c r="P8" s="11">
        <v>14</v>
      </c>
      <c r="Q8" s="20">
        <v>11</v>
      </c>
    </row>
    <row r="9" spans="1:17" s="3" customFormat="1" ht="23.25" customHeight="1">
      <c r="A9" s="11">
        <v>8</v>
      </c>
      <c r="B9" s="23" t="s">
        <v>299</v>
      </c>
      <c r="C9" s="11" t="s">
        <v>302</v>
      </c>
      <c r="D9" s="11">
        <v>107.5</v>
      </c>
      <c r="E9" s="11">
        <v>2</v>
      </c>
      <c r="F9" s="13">
        <f t="shared" si="0"/>
        <v>53.75</v>
      </c>
      <c r="G9" s="13">
        <f t="shared" si="1"/>
        <v>26.875</v>
      </c>
      <c r="H9" s="11">
        <v>27.97</v>
      </c>
      <c r="I9" s="11">
        <v>41.65</v>
      </c>
      <c r="J9" s="11">
        <f t="shared" si="2"/>
        <v>69.62</v>
      </c>
      <c r="K9" s="11">
        <f t="shared" si="3"/>
        <v>34.81</v>
      </c>
      <c r="L9" s="13">
        <f t="shared" si="4"/>
        <v>61.685</v>
      </c>
      <c r="M9" s="11">
        <f t="shared" si="5"/>
        <v>6</v>
      </c>
      <c r="N9" s="11"/>
      <c r="O9" s="11"/>
      <c r="P9" s="11">
        <v>9</v>
      </c>
      <c r="Q9" s="20">
        <v>3</v>
      </c>
    </row>
    <row r="10" spans="1:17" s="3" customFormat="1" ht="23.25" customHeight="1">
      <c r="A10" s="11">
        <v>13</v>
      </c>
      <c r="B10" s="23" t="s">
        <v>299</v>
      </c>
      <c r="C10" s="11" t="s">
        <v>303</v>
      </c>
      <c r="D10" s="11">
        <v>84.5</v>
      </c>
      <c r="E10" s="11">
        <v>7</v>
      </c>
      <c r="F10" s="13">
        <f t="shared" si="0"/>
        <v>42.25</v>
      </c>
      <c r="G10" s="13">
        <f t="shared" si="1"/>
        <v>21.125</v>
      </c>
      <c r="H10" s="11">
        <v>28.41</v>
      </c>
      <c r="I10" s="11">
        <v>50.29</v>
      </c>
      <c r="J10" s="11">
        <f t="shared" si="2"/>
        <v>78.7</v>
      </c>
      <c r="K10" s="11">
        <f t="shared" si="3"/>
        <v>39.35</v>
      </c>
      <c r="L10" s="13">
        <f t="shared" si="4"/>
        <v>60.475</v>
      </c>
      <c r="M10" s="11">
        <f t="shared" si="5"/>
        <v>7</v>
      </c>
      <c r="N10" s="11"/>
      <c r="O10" s="11"/>
      <c r="P10" s="11">
        <v>11</v>
      </c>
      <c r="Q10" s="20">
        <v>7</v>
      </c>
    </row>
    <row r="11" spans="1:17" s="3" customFormat="1" ht="23.25" customHeight="1">
      <c r="A11" s="11">
        <v>10</v>
      </c>
      <c r="B11" s="23" t="s">
        <v>299</v>
      </c>
      <c r="C11" s="11" t="s">
        <v>304</v>
      </c>
      <c r="D11" s="11">
        <v>92</v>
      </c>
      <c r="E11" s="11">
        <v>4</v>
      </c>
      <c r="F11" s="13">
        <f t="shared" si="0"/>
        <v>46</v>
      </c>
      <c r="G11" s="13">
        <f t="shared" si="1"/>
        <v>23</v>
      </c>
      <c r="H11" s="11">
        <v>25.07</v>
      </c>
      <c r="I11" s="11">
        <v>48.76</v>
      </c>
      <c r="J11" s="11">
        <f t="shared" si="2"/>
        <v>73.83</v>
      </c>
      <c r="K11" s="11">
        <f t="shared" si="3"/>
        <v>36.915</v>
      </c>
      <c r="L11" s="13">
        <f t="shared" si="4"/>
        <v>59.915</v>
      </c>
      <c r="M11" s="11">
        <f t="shared" si="5"/>
        <v>8</v>
      </c>
      <c r="N11" s="11"/>
      <c r="O11" s="11"/>
      <c r="P11" s="11">
        <v>13</v>
      </c>
      <c r="Q11" s="20">
        <v>14</v>
      </c>
    </row>
    <row r="12" spans="1:17" s="3" customFormat="1" ht="23.25" customHeight="1">
      <c r="A12" s="11">
        <v>14</v>
      </c>
      <c r="B12" s="23" t="s">
        <v>299</v>
      </c>
      <c r="C12" s="11" t="s">
        <v>26</v>
      </c>
      <c r="D12" s="11">
        <v>83</v>
      </c>
      <c r="E12" s="11">
        <v>8</v>
      </c>
      <c r="F12" s="13">
        <f t="shared" si="0"/>
        <v>41.5</v>
      </c>
      <c r="G12" s="13">
        <f t="shared" si="1"/>
        <v>20.75</v>
      </c>
      <c r="H12" s="11">
        <v>24.67</v>
      </c>
      <c r="I12" s="11">
        <v>51.1</v>
      </c>
      <c r="J12" s="11">
        <f t="shared" si="2"/>
        <v>75.77000000000001</v>
      </c>
      <c r="K12" s="11">
        <f t="shared" si="3"/>
        <v>37.885000000000005</v>
      </c>
      <c r="L12" s="13">
        <f t="shared" si="4"/>
        <v>58.635000000000005</v>
      </c>
      <c r="M12" s="11">
        <f t="shared" si="5"/>
        <v>9</v>
      </c>
      <c r="N12" s="11"/>
      <c r="O12" s="11"/>
      <c r="P12" s="11">
        <v>7</v>
      </c>
      <c r="Q12" s="20">
        <v>13</v>
      </c>
    </row>
    <row r="13" spans="1:17" s="3" customFormat="1" ht="23.25" customHeight="1">
      <c r="A13" s="11">
        <v>15</v>
      </c>
      <c r="B13" s="23" t="s">
        <v>299</v>
      </c>
      <c r="C13" s="11" t="s">
        <v>305</v>
      </c>
      <c r="D13" s="11">
        <v>82.5</v>
      </c>
      <c r="E13" s="11">
        <v>9</v>
      </c>
      <c r="F13" s="13">
        <f t="shared" si="0"/>
        <v>41.25</v>
      </c>
      <c r="G13" s="13">
        <f t="shared" si="1"/>
        <v>20.625</v>
      </c>
      <c r="H13" s="11">
        <v>20.76</v>
      </c>
      <c r="I13" s="11">
        <v>54.46</v>
      </c>
      <c r="J13" s="11">
        <f t="shared" si="2"/>
        <v>75.22</v>
      </c>
      <c r="K13" s="11">
        <f t="shared" si="3"/>
        <v>37.61</v>
      </c>
      <c r="L13" s="13">
        <f t="shared" si="4"/>
        <v>58.235</v>
      </c>
      <c r="M13" s="11">
        <f t="shared" si="5"/>
        <v>10</v>
      </c>
      <c r="N13" s="11"/>
      <c r="O13" s="11"/>
      <c r="P13" s="11">
        <v>10</v>
      </c>
      <c r="Q13" s="20">
        <v>10</v>
      </c>
    </row>
    <row r="14" spans="1:17" s="3" customFormat="1" ht="23.25" customHeight="1">
      <c r="A14" s="11">
        <v>17</v>
      </c>
      <c r="B14" s="23" t="s">
        <v>299</v>
      </c>
      <c r="C14" s="11" t="s">
        <v>288</v>
      </c>
      <c r="D14" s="11">
        <v>75.5</v>
      </c>
      <c r="E14" s="11">
        <v>12</v>
      </c>
      <c r="F14" s="13">
        <f t="shared" si="0"/>
        <v>37.75</v>
      </c>
      <c r="G14" s="13">
        <f t="shared" si="1"/>
        <v>18.875</v>
      </c>
      <c r="H14" s="11">
        <v>19.18</v>
      </c>
      <c r="I14" s="11">
        <v>48.47</v>
      </c>
      <c r="J14" s="11">
        <f t="shared" si="2"/>
        <v>67.65</v>
      </c>
      <c r="K14" s="11">
        <f t="shared" si="3"/>
        <v>33.825</v>
      </c>
      <c r="L14" s="13">
        <f t="shared" si="4"/>
        <v>52.7</v>
      </c>
      <c r="M14" s="11">
        <f t="shared" si="5"/>
        <v>11</v>
      </c>
      <c r="N14" s="11"/>
      <c r="O14" s="11"/>
      <c r="P14" s="11">
        <v>12</v>
      </c>
      <c r="Q14" s="20">
        <v>4</v>
      </c>
    </row>
    <row r="15" spans="1:17" s="3" customFormat="1" ht="23.25" customHeight="1">
      <c r="A15" s="11">
        <v>18</v>
      </c>
      <c r="B15" s="23" t="s">
        <v>299</v>
      </c>
      <c r="C15" s="11" t="s">
        <v>306</v>
      </c>
      <c r="D15" s="11">
        <v>71</v>
      </c>
      <c r="E15" s="11">
        <v>14</v>
      </c>
      <c r="F15" s="13">
        <f t="shared" si="0"/>
        <v>35.5</v>
      </c>
      <c r="G15" s="13">
        <f t="shared" si="1"/>
        <v>17.75</v>
      </c>
      <c r="H15" s="11">
        <v>21.57</v>
      </c>
      <c r="I15" s="11">
        <v>45.47</v>
      </c>
      <c r="J15" s="11">
        <f t="shared" si="2"/>
        <v>67.03999999999999</v>
      </c>
      <c r="K15" s="11">
        <f t="shared" si="3"/>
        <v>33.519999999999996</v>
      </c>
      <c r="L15" s="13">
        <f t="shared" si="4"/>
        <v>51.269999999999996</v>
      </c>
      <c r="M15" s="11">
        <f t="shared" si="5"/>
        <v>12</v>
      </c>
      <c r="N15" s="11"/>
      <c r="O15" s="11"/>
      <c r="P15" s="11">
        <v>8</v>
      </c>
      <c r="Q15" s="20">
        <v>2</v>
      </c>
    </row>
    <row r="16" spans="1:17" s="3" customFormat="1" ht="23.25" customHeight="1">
      <c r="A16" s="11">
        <v>19</v>
      </c>
      <c r="B16" s="23" t="s">
        <v>299</v>
      </c>
      <c r="C16" s="11" t="s">
        <v>134</v>
      </c>
      <c r="D16" s="11">
        <v>70</v>
      </c>
      <c r="E16" s="11">
        <v>15</v>
      </c>
      <c r="F16" s="13">
        <f t="shared" si="0"/>
        <v>35</v>
      </c>
      <c r="G16" s="13">
        <f t="shared" si="1"/>
        <v>17.5</v>
      </c>
      <c r="H16" s="11">
        <v>20.46</v>
      </c>
      <c r="I16" s="11">
        <v>45.27</v>
      </c>
      <c r="J16" s="11">
        <f t="shared" si="2"/>
        <v>65.73</v>
      </c>
      <c r="K16" s="11">
        <f t="shared" si="3"/>
        <v>32.865</v>
      </c>
      <c r="L16" s="13">
        <f t="shared" si="4"/>
        <v>50.365</v>
      </c>
      <c r="M16" s="11">
        <f t="shared" si="5"/>
        <v>13</v>
      </c>
      <c r="N16" s="11"/>
      <c r="O16" s="11"/>
      <c r="P16" s="11">
        <v>15</v>
      </c>
      <c r="Q16" s="20">
        <v>9</v>
      </c>
    </row>
  </sheetData>
  <sheetProtection/>
  <mergeCells count="12">
    <mergeCell ref="A1:P1"/>
    <mergeCell ref="D2:G2"/>
    <mergeCell ref="H2:K2"/>
    <mergeCell ref="A2:A3"/>
    <mergeCell ref="B2:B3"/>
    <mergeCell ref="C2:C3"/>
    <mergeCell ref="L2:L3"/>
    <mergeCell ref="M2:M3"/>
    <mergeCell ref="N2:N3"/>
    <mergeCell ref="O2:O3"/>
    <mergeCell ref="P2:P3"/>
    <mergeCell ref="Q2:Q3"/>
  </mergeCells>
  <printOptions/>
  <pageMargins left="0.7" right="0.7" top="0.75" bottom="0.75" header="0.3" footer="0.3"/>
  <pageSetup horizontalDpi="600" verticalDpi="6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zoomScale="85" zoomScaleNormal="85" zoomScaleSheetLayoutView="100" workbookViewId="0" topLeftCell="A1">
      <pane ySplit="3" topLeftCell="A4" activePane="bottomLeft" state="frozen"/>
      <selection pane="bottomLeft" activeCell="C14" sqref="C14"/>
    </sheetView>
  </sheetViews>
  <sheetFormatPr defaultColWidth="9.140625" defaultRowHeight="15"/>
  <cols>
    <col min="1" max="1" width="3.421875" style="4" customWidth="1"/>
    <col min="2" max="2" width="12.421875" style="15" customWidth="1"/>
    <col min="3" max="3" width="25.00390625" style="4" customWidth="1"/>
    <col min="4" max="4" width="8.140625" style="4" customWidth="1"/>
    <col min="5" max="5" width="6.28125" style="4" customWidth="1"/>
    <col min="6" max="6" width="11.28125" style="4" customWidth="1"/>
    <col min="7" max="7" width="9.140625" style="4" customWidth="1"/>
    <col min="8" max="8" width="8.7109375" style="4" customWidth="1"/>
    <col min="9" max="9" width="9.140625" style="4" customWidth="1"/>
    <col min="10" max="10" width="7.8515625" style="4" customWidth="1"/>
    <col min="11" max="11" width="5.57421875" style="4" customWidth="1"/>
    <col min="12" max="12" width="6.8515625" style="4" customWidth="1"/>
    <col min="13" max="13" width="6.8515625" style="4" hidden="1" customWidth="1"/>
    <col min="14" max="14" width="6.00390625" style="4" hidden="1" customWidth="1"/>
    <col min="15" max="15" width="7.140625" style="4" customWidth="1"/>
    <col min="16" max="16384" width="9.140625" style="4" customWidth="1"/>
  </cols>
  <sheetData>
    <row r="1" spans="1:15" s="1" customFormat="1" ht="24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2" customFormat="1" ht="28.5" customHeight="1">
      <c r="A2" s="27" t="s">
        <v>1</v>
      </c>
      <c r="B2" s="8" t="s">
        <v>2</v>
      </c>
      <c r="C2" s="27" t="s">
        <v>3</v>
      </c>
      <c r="D2" s="27" t="s">
        <v>27</v>
      </c>
      <c r="E2" s="28"/>
      <c r="F2" s="28"/>
      <c r="G2" s="28"/>
      <c r="H2" s="27" t="s">
        <v>5</v>
      </c>
      <c r="I2" s="27"/>
      <c r="J2" s="27" t="s">
        <v>6</v>
      </c>
      <c r="K2" s="27" t="s">
        <v>8</v>
      </c>
      <c r="L2" s="27" t="s">
        <v>9</v>
      </c>
      <c r="M2" s="39" t="s">
        <v>10</v>
      </c>
      <c r="N2" s="27" t="s">
        <v>11</v>
      </c>
      <c r="O2" s="27" t="s">
        <v>12</v>
      </c>
    </row>
    <row r="3" spans="1:15" s="2" customFormat="1" ht="37.5" customHeight="1">
      <c r="A3" s="27"/>
      <c r="B3" s="8"/>
      <c r="C3" s="28"/>
      <c r="D3" s="27" t="s">
        <v>13</v>
      </c>
      <c r="E3" s="27" t="s">
        <v>8</v>
      </c>
      <c r="F3" s="27" t="s">
        <v>14</v>
      </c>
      <c r="G3" s="27" t="s">
        <v>15</v>
      </c>
      <c r="H3" s="27" t="s">
        <v>16</v>
      </c>
      <c r="I3" s="27" t="s">
        <v>17</v>
      </c>
      <c r="J3" s="27"/>
      <c r="K3" s="27"/>
      <c r="L3" s="27"/>
      <c r="M3" s="40"/>
      <c r="N3" s="27"/>
      <c r="O3" s="27"/>
    </row>
    <row r="4" spans="1:15" s="2" customFormat="1" ht="24.75" customHeight="1">
      <c r="A4" s="16">
        <v>1</v>
      </c>
      <c r="B4" s="12" t="s">
        <v>28</v>
      </c>
      <c r="C4" s="16" t="s">
        <v>29</v>
      </c>
      <c r="D4" s="16">
        <v>148.5</v>
      </c>
      <c r="E4" s="16">
        <v>1</v>
      </c>
      <c r="F4" s="16">
        <f>D4/200*100</f>
        <v>74.25</v>
      </c>
      <c r="G4" s="16">
        <f>F4*0.5</f>
        <v>37.125</v>
      </c>
      <c r="H4" s="16">
        <v>89.4</v>
      </c>
      <c r="I4" s="16">
        <f>H4*0.5</f>
        <v>44.7</v>
      </c>
      <c r="J4" s="16">
        <f>G4+I4</f>
        <v>81.825</v>
      </c>
      <c r="K4" s="16">
        <v>1</v>
      </c>
      <c r="L4" s="16"/>
      <c r="M4" s="16" t="s">
        <v>20</v>
      </c>
      <c r="N4" s="16" t="s">
        <v>24</v>
      </c>
      <c r="O4" s="16">
        <v>1</v>
      </c>
    </row>
    <row r="5" spans="1:15" s="2" customFormat="1" ht="24.75" customHeight="1">
      <c r="A5" s="16">
        <v>2</v>
      </c>
      <c r="B5" s="12" t="s">
        <v>28</v>
      </c>
      <c r="C5" s="16" t="s">
        <v>30</v>
      </c>
      <c r="D5" s="16">
        <v>141</v>
      </c>
      <c r="E5" s="16">
        <v>2</v>
      </c>
      <c r="F5" s="16">
        <f>D5/200*100</f>
        <v>70.5</v>
      </c>
      <c r="G5" s="16">
        <f>F5*0.5</f>
        <v>35.25</v>
      </c>
      <c r="H5" s="16">
        <v>85</v>
      </c>
      <c r="I5" s="16">
        <f>H5*0.5</f>
        <v>42.5</v>
      </c>
      <c r="J5" s="16">
        <f>G5+I5</f>
        <v>77.75</v>
      </c>
      <c r="K5" s="16">
        <v>2</v>
      </c>
      <c r="L5" s="16"/>
      <c r="M5" s="16" t="s">
        <v>20</v>
      </c>
      <c r="N5" s="16" t="s">
        <v>24</v>
      </c>
      <c r="O5" s="16">
        <v>3</v>
      </c>
    </row>
    <row r="6" spans="1:15" s="2" customFormat="1" ht="24.75" customHeight="1">
      <c r="A6" s="16">
        <v>3</v>
      </c>
      <c r="B6" s="12" t="s">
        <v>28</v>
      </c>
      <c r="C6" s="16" t="s">
        <v>31</v>
      </c>
      <c r="D6" s="16">
        <v>124</v>
      </c>
      <c r="E6" s="16">
        <v>3</v>
      </c>
      <c r="F6" s="16">
        <f>D6/200*100</f>
        <v>62</v>
      </c>
      <c r="G6" s="16">
        <f>F6*0.5</f>
        <v>31</v>
      </c>
      <c r="H6" s="16">
        <v>86.2</v>
      </c>
      <c r="I6" s="16">
        <f>H6*0.5</f>
        <v>43.1</v>
      </c>
      <c r="J6" s="16">
        <f>G6+I6</f>
        <v>74.1</v>
      </c>
      <c r="K6" s="16">
        <v>3</v>
      </c>
      <c r="L6" s="16"/>
      <c r="M6" s="16" t="s">
        <v>20</v>
      </c>
      <c r="N6" s="16" t="s">
        <v>24</v>
      </c>
      <c r="O6" s="16">
        <v>4</v>
      </c>
    </row>
    <row r="7" spans="1:15" s="2" customFormat="1" ht="24.75" customHeight="1">
      <c r="A7" s="16">
        <v>4</v>
      </c>
      <c r="B7" s="12" t="s">
        <v>28</v>
      </c>
      <c r="C7" s="16" t="s">
        <v>32</v>
      </c>
      <c r="D7" s="16">
        <v>130.5</v>
      </c>
      <c r="E7" s="16"/>
      <c r="F7" s="16">
        <f>D7/200*100</f>
        <v>65.25</v>
      </c>
      <c r="G7" s="16">
        <f>F7*0.5</f>
        <v>32.625</v>
      </c>
      <c r="H7" s="16">
        <v>80.8</v>
      </c>
      <c r="I7" s="16">
        <f>H7*0.5</f>
        <v>40.4</v>
      </c>
      <c r="J7" s="16">
        <f>G7+I7</f>
        <v>73.025</v>
      </c>
      <c r="K7" s="16">
        <v>4</v>
      </c>
      <c r="L7" s="16"/>
      <c r="M7" s="16" t="s">
        <v>20</v>
      </c>
      <c r="N7" s="16" t="s">
        <v>24</v>
      </c>
      <c r="O7" s="16">
        <v>2</v>
      </c>
    </row>
    <row r="8" spans="1:15" s="2" customFormat="1" ht="24.75" customHeight="1">
      <c r="A8" s="16">
        <v>5</v>
      </c>
      <c r="B8" s="12" t="s">
        <v>28</v>
      </c>
      <c r="C8" s="16" t="s">
        <v>33</v>
      </c>
      <c r="D8" s="16">
        <v>116</v>
      </c>
      <c r="E8" s="16">
        <v>4</v>
      </c>
      <c r="F8" s="16">
        <f>D8/200*100</f>
        <v>57.99999999999999</v>
      </c>
      <c r="G8" s="16">
        <f>F8*0.5</f>
        <v>28.999999999999996</v>
      </c>
      <c r="H8" s="16">
        <v>80.4</v>
      </c>
      <c r="I8" s="16">
        <f>H8*0.5</f>
        <v>40.2</v>
      </c>
      <c r="J8" s="16">
        <f>G8+I8</f>
        <v>69.2</v>
      </c>
      <c r="K8" s="16">
        <v>5</v>
      </c>
      <c r="L8" s="16"/>
      <c r="M8" s="16" t="s">
        <v>20</v>
      </c>
      <c r="N8" s="16" t="s">
        <v>24</v>
      </c>
      <c r="O8" s="16">
        <v>5</v>
      </c>
    </row>
  </sheetData>
  <sheetProtection/>
  <mergeCells count="12">
    <mergeCell ref="A1:O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  <mergeCell ref="O2:O3"/>
  </mergeCells>
  <printOptions/>
  <pageMargins left="0.55" right="0.55" top="1" bottom="1" header="0.51" footer="0.51"/>
  <pageSetup horizontalDpi="600" verticalDpi="600" orientation="landscape" paperSize="9"/>
  <headerFooter>
    <oddFooter>&amp;C第 &amp;P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D12" sqref="D12"/>
    </sheetView>
  </sheetViews>
  <sheetFormatPr defaultColWidth="9.140625" defaultRowHeight="15"/>
  <cols>
    <col min="1" max="1" width="3.421875" style="4" customWidth="1"/>
    <col min="2" max="2" width="10.8515625" style="15" customWidth="1"/>
    <col min="3" max="3" width="24.57421875" style="4" customWidth="1"/>
    <col min="4" max="4" width="6.8515625" style="4" customWidth="1"/>
    <col min="5" max="5" width="5.7109375" style="4" customWidth="1"/>
    <col min="6" max="6" width="9.28125" style="4" customWidth="1"/>
    <col min="7" max="7" width="9.140625" style="4" customWidth="1"/>
    <col min="8" max="8" width="8.00390625" style="4" customWidth="1"/>
    <col min="9" max="9" width="8.28125" style="4" customWidth="1"/>
    <col min="10" max="10" width="7.8515625" style="4" customWidth="1"/>
    <col min="11" max="11" width="5.57421875" style="4" customWidth="1"/>
    <col min="12" max="12" width="6.140625" style="4" customWidth="1"/>
    <col min="13" max="13" width="6.00390625" style="4" hidden="1" customWidth="1"/>
    <col min="14" max="14" width="7.14062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27.7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39.7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4" s="3" customFormat="1" ht="24.75" customHeight="1">
      <c r="A4" s="11">
        <v>4</v>
      </c>
      <c r="B4" s="23" t="s">
        <v>307</v>
      </c>
      <c r="C4" s="11" t="s">
        <v>21</v>
      </c>
      <c r="D4" s="11">
        <v>90</v>
      </c>
      <c r="E4" s="11">
        <v>1</v>
      </c>
      <c r="F4" s="13">
        <f>D4/200*100</f>
        <v>45</v>
      </c>
      <c r="G4" s="13">
        <f>F4*0.5</f>
        <v>22.5</v>
      </c>
      <c r="H4" s="11">
        <v>87.6</v>
      </c>
      <c r="I4" s="11">
        <f>H4*0.5</f>
        <v>43.8</v>
      </c>
      <c r="J4" s="13">
        <f>G4+I4</f>
        <v>66.3</v>
      </c>
      <c r="K4" s="11">
        <v>1</v>
      </c>
      <c r="L4" s="11"/>
      <c r="M4" s="11"/>
      <c r="N4" s="11">
        <v>6</v>
      </c>
    </row>
    <row r="5" spans="1:14" s="3" customFormat="1" ht="24.75" customHeight="1">
      <c r="A5" s="11">
        <v>5</v>
      </c>
      <c r="B5" s="23" t="s">
        <v>307</v>
      </c>
      <c r="C5" s="11" t="s">
        <v>308</v>
      </c>
      <c r="D5" s="11">
        <v>87.5</v>
      </c>
      <c r="E5" s="11">
        <v>2</v>
      </c>
      <c r="F5" s="13">
        <f>D5/200*100</f>
        <v>43.75</v>
      </c>
      <c r="G5" s="13">
        <f>F5*0.5</f>
        <v>21.875</v>
      </c>
      <c r="H5" s="11">
        <v>87.3</v>
      </c>
      <c r="I5" s="11">
        <f>H5*0.5</f>
        <v>43.65</v>
      </c>
      <c r="J5" s="13">
        <f>G5+I5</f>
        <v>65.525</v>
      </c>
      <c r="K5" s="11">
        <v>2</v>
      </c>
      <c r="L5" s="11"/>
      <c r="M5" s="11"/>
      <c r="N5" s="11">
        <v>5</v>
      </c>
    </row>
    <row r="6" spans="1:14" s="3" customFormat="1" ht="24.75" customHeight="1">
      <c r="A6" s="11">
        <v>6</v>
      </c>
      <c r="B6" s="23" t="s">
        <v>307</v>
      </c>
      <c r="C6" s="11" t="s">
        <v>309</v>
      </c>
      <c r="D6" s="11">
        <v>75.5</v>
      </c>
      <c r="E6" s="11">
        <v>3</v>
      </c>
      <c r="F6" s="13">
        <f>D6/200*100</f>
        <v>37.75</v>
      </c>
      <c r="G6" s="13">
        <f>F6*0.5</f>
        <v>18.875</v>
      </c>
      <c r="H6" s="11">
        <v>83.6</v>
      </c>
      <c r="I6" s="11">
        <f>H6*0.5</f>
        <v>41.8</v>
      </c>
      <c r="J6" s="13">
        <f>G6+I6</f>
        <v>60.675</v>
      </c>
      <c r="K6" s="11">
        <v>3</v>
      </c>
      <c r="L6" s="11"/>
      <c r="M6" s="11"/>
      <c r="N6" s="11">
        <v>7</v>
      </c>
    </row>
    <row r="7" spans="1:14" s="3" customFormat="1" ht="24.75" customHeight="1">
      <c r="A7" s="11">
        <v>7</v>
      </c>
      <c r="B7" s="23" t="s">
        <v>307</v>
      </c>
      <c r="C7" s="11" t="s">
        <v>310</v>
      </c>
      <c r="D7" s="11">
        <v>59</v>
      </c>
      <c r="E7" s="11">
        <v>5</v>
      </c>
      <c r="F7" s="13">
        <f>D7/200*100</f>
        <v>29.5</v>
      </c>
      <c r="G7" s="13">
        <f>F7*0.5</f>
        <v>14.75</v>
      </c>
      <c r="H7" s="11">
        <v>63.8</v>
      </c>
      <c r="I7" s="11">
        <f>H7*0.5</f>
        <v>31.9</v>
      </c>
      <c r="J7" s="13">
        <f>G7+I7</f>
        <v>46.65</v>
      </c>
      <c r="K7" s="11">
        <v>4</v>
      </c>
      <c r="L7" s="11"/>
      <c r="M7" s="11"/>
      <c r="N7" s="11">
        <v>4</v>
      </c>
    </row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7" right="0.7" top="0.75" bottom="0.75" header="0.3" footer="0.3"/>
  <pageSetup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3"/>
  <sheetViews>
    <sheetView zoomScale="82" zoomScaleNormal="82" zoomScaleSheetLayoutView="100" workbookViewId="0" topLeftCell="A1">
      <pane ySplit="3" topLeftCell="A4" activePane="bottomLeft" state="frozen"/>
      <selection pane="bottomLeft" activeCell="X17" sqref="X17"/>
    </sheetView>
  </sheetViews>
  <sheetFormatPr defaultColWidth="9.140625" defaultRowHeight="15"/>
  <cols>
    <col min="1" max="1" width="3.421875" style="4" customWidth="1"/>
    <col min="2" max="2" width="13.00390625" style="15" customWidth="1"/>
    <col min="3" max="3" width="23.421875" style="4" customWidth="1"/>
    <col min="4" max="4" width="6.8515625" style="4" customWidth="1"/>
    <col min="5" max="5" width="6.28125" style="4" customWidth="1"/>
    <col min="6" max="6" width="8.00390625" style="4" customWidth="1"/>
    <col min="7" max="7" width="7.7109375" style="4" customWidth="1"/>
    <col min="8" max="8" width="8.7109375" style="4" customWidth="1"/>
    <col min="9" max="9" width="8.421875" style="4" customWidth="1"/>
    <col min="10" max="11" width="10.8515625" style="4" customWidth="1"/>
    <col min="12" max="12" width="9.7109375" style="4" customWidth="1"/>
    <col min="13" max="13" width="7.8515625" style="4" customWidth="1"/>
    <col min="14" max="14" width="5.57421875" style="4" customWidth="1"/>
    <col min="15" max="15" width="5.28125" style="4" customWidth="1"/>
    <col min="16" max="16" width="6.00390625" style="4" hidden="1" customWidth="1"/>
    <col min="17" max="17" width="7.00390625" style="4" hidden="1" customWidth="1"/>
    <col min="18" max="18" width="5.8515625" style="4" customWidth="1"/>
    <col min="19" max="19" width="6.57421875" style="4" customWidth="1"/>
    <col min="20" max="16384" width="9.140625" style="4" customWidth="1"/>
  </cols>
  <sheetData>
    <row r="1" spans="1:19" s="1" customFormat="1" ht="24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9"/>
      <c r="S1" s="29"/>
    </row>
    <row r="2" spans="1:19" s="2" customFormat="1" ht="34.5" customHeight="1">
      <c r="A2" s="27" t="s">
        <v>1</v>
      </c>
      <c r="B2" s="8" t="s">
        <v>2</v>
      </c>
      <c r="C2" s="27" t="s">
        <v>3</v>
      </c>
      <c r="D2" s="27" t="s">
        <v>27</v>
      </c>
      <c r="E2" s="28"/>
      <c r="F2" s="28"/>
      <c r="G2" s="28"/>
      <c r="H2" s="27" t="s">
        <v>5</v>
      </c>
      <c r="I2" s="27"/>
      <c r="J2" s="27"/>
      <c r="K2" s="27"/>
      <c r="L2" s="27"/>
      <c r="M2" s="27" t="s">
        <v>6</v>
      </c>
      <c r="N2" s="27" t="s">
        <v>8</v>
      </c>
      <c r="O2" s="27" t="s">
        <v>9</v>
      </c>
      <c r="P2" s="27" t="s">
        <v>11</v>
      </c>
      <c r="Q2" s="27" t="s">
        <v>12</v>
      </c>
      <c r="R2" s="27" t="s">
        <v>72</v>
      </c>
      <c r="S2" s="27" t="s">
        <v>73</v>
      </c>
    </row>
    <row r="3" spans="1:19" s="2" customFormat="1" ht="45" customHeight="1">
      <c r="A3" s="27"/>
      <c r="B3" s="8"/>
      <c r="C3" s="28"/>
      <c r="D3" s="27" t="s">
        <v>13</v>
      </c>
      <c r="E3" s="27" t="s">
        <v>8</v>
      </c>
      <c r="F3" s="27" t="s">
        <v>14</v>
      </c>
      <c r="G3" s="27" t="s">
        <v>15</v>
      </c>
      <c r="H3" s="27" t="s">
        <v>311</v>
      </c>
      <c r="I3" s="27" t="s">
        <v>312</v>
      </c>
      <c r="J3" s="27" t="s">
        <v>76</v>
      </c>
      <c r="K3" s="27" t="s">
        <v>69</v>
      </c>
      <c r="L3" s="27" t="s">
        <v>17</v>
      </c>
      <c r="M3" s="27"/>
      <c r="N3" s="27"/>
      <c r="O3" s="27"/>
      <c r="P3" s="27"/>
      <c r="Q3" s="27"/>
      <c r="R3" s="27"/>
      <c r="S3" s="27"/>
    </row>
    <row r="4" spans="1:19" s="25" customFormat="1" ht="33.75" customHeight="1">
      <c r="A4" s="16">
        <v>3</v>
      </c>
      <c r="B4" s="12" t="s">
        <v>313</v>
      </c>
      <c r="C4" s="16" t="s">
        <v>314</v>
      </c>
      <c r="D4" s="16">
        <v>122</v>
      </c>
      <c r="E4" s="16">
        <v>3</v>
      </c>
      <c r="F4" s="16">
        <f aca="true" t="shared" si="0" ref="F4:F13">D4/2</f>
        <v>61</v>
      </c>
      <c r="G4" s="16">
        <f aca="true" t="shared" si="1" ref="G4:G13">F4/2</f>
        <v>30.5</v>
      </c>
      <c r="H4" s="16">
        <v>13.46</v>
      </c>
      <c r="I4" s="16">
        <v>32.34</v>
      </c>
      <c r="J4" s="16">
        <v>34.16</v>
      </c>
      <c r="K4" s="16">
        <f aca="true" t="shared" si="2" ref="K4:K12">SUM(H4:J4)</f>
        <v>79.96000000000001</v>
      </c>
      <c r="L4" s="16">
        <f aca="true" t="shared" si="3" ref="L4:L12">K4/2</f>
        <v>39.980000000000004</v>
      </c>
      <c r="M4" s="16">
        <f aca="true" t="shared" si="4" ref="M4:M13">G4+L4</f>
        <v>70.48</v>
      </c>
      <c r="N4" s="16">
        <f>RANK(M4,$M$4:$M$13)</f>
        <v>4</v>
      </c>
      <c r="O4" s="16"/>
      <c r="P4" s="16"/>
      <c r="Q4" s="16"/>
      <c r="R4" s="20">
        <v>2</v>
      </c>
      <c r="S4" s="19">
        <v>22</v>
      </c>
    </row>
    <row r="5" spans="1:19" s="25" customFormat="1" ht="33.75" customHeight="1">
      <c r="A5" s="16">
        <v>1</v>
      </c>
      <c r="B5" s="12" t="s">
        <v>313</v>
      </c>
      <c r="C5" s="16" t="s">
        <v>315</v>
      </c>
      <c r="D5" s="16">
        <v>144</v>
      </c>
      <c r="E5" s="16">
        <v>1</v>
      </c>
      <c r="F5" s="16">
        <f t="shared" si="0"/>
        <v>72</v>
      </c>
      <c r="G5" s="16">
        <f t="shared" si="1"/>
        <v>36</v>
      </c>
      <c r="H5" s="16">
        <v>17.98</v>
      </c>
      <c r="I5" s="16">
        <v>36.7</v>
      </c>
      <c r="J5" s="16">
        <v>37.36</v>
      </c>
      <c r="K5" s="16">
        <f t="shared" si="2"/>
        <v>92.04</v>
      </c>
      <c r="L5" s="16">
        <f t="shared" si="3"/>
        <v>46.02</v>
      </c>
      <c r="M5" s="16">
        <f t="shared" si="4"/>
        <v>82.02000000000001</v>
      </c>
      <c r="N5" s="16">
        <f>RANK(M5,$M$4:$M$13)</f>
        <v>1</v>
      </c>
      <c r="O5" s="16"/>
      <c r="P5" s="16"/>
      <c r="Q5" s="16"/>
      <c r="R5" s="19">
        <v>3</v>
      </c>
      <c r="S5" s="19">
        <v>16</v>
      </c>
    </row>
    <row r="6" spans="1:19" s="25" customFormat="1" ht="33.75" customHeight="1">
      <c r="A6" s="16">
        <v>8</v>
      </c>
      <c r="B6" s="12" t="s">
        <v>313</v>
      </c>
      <c r="C6" s="16" t="s">
        <v>316</v>
      </c>
      <c r="D6" s="16">
        <v>85.5</v>
      </c>
      <c r="E6" s="16">
        <v>8</v>
      </c>
      <c r="F6" s="16">
        <f t="shared" si="0"/>
        <v>42.75</v>
      </c>
      <c r="G6" s="16">
        <f t="shared" si="1"/>
        <v>21.375</v>
      </c>
      <c r="H6" s="16">
        <v>11.2</v>
      </c>
      <c r="I6" s="16">
        <v>30.84</v>
      </c>
      <c r="J6" s="16">
        <v>37.2</v>
      </c>
      <c r="K6" s="16">
        <f t="shared" si="2"/>
        <v>79.24000000000001</v>
      </c>
      <c r="L6" s="16">
        <f t="shared" si="3"/>
        <v>39.620000000000005</v>
      </c>
      <c r="M6" s="16">
        <f t="shared" si="4"/>
        <v>60.995000000000005</v>
      </c>
      <c r="N6" s="16">
        <f>RANK(M6,$M$4:$M$13)</f>
        <v>8</v>
      </c>
      <c r="O6" s="16"/>
      <c r="P6" s="16"/>
      <c r="Q6" s="16"/>
      <c r="R6" s="19">
        <v>8</v>
      </c>
      <c r="S6" s="19">
        <v>1</v>
      </c>
    </row>
    <row r="7" spans="1:19" s="25" customFormat="1" ht="33.75" customHeight="1">
      <c r="A7" s="16">
        <v>10</v>
      </c>
      <c r="B7" s="12" t="s">
        <v>313</v>
      </c>
      <c r="C7" s="16" t="s">
        <v>202</v>
      </c>
      <c r="D7" s="16">
        <v>84</v>
      </c>
      <c r="E7" s="16">
        <v>10</v>
      </c>
      <c r="F7" s="16">
        <f t="shared" si="0"/>
        <v>42</v>
      </c>
      <c r="G7" s="16">
        <f t="shared" si="1"/>
        <v>21</v>
      </c>
      <c r="H7" s="16">
        <v>10</v>
      </c>
      <c r="I7" s="16">
        <v>32.4</v>
      </c>
      <c r="J7" s="16">
        <v>33.58</v>
      </c>
      <c r="K7" s="16">
        <f t="shared" si="2"/>
        <v>75.97999999999999</v>
      </c>
      <c r="L7" s="16">
        <f t="shared" si="3"/>
        <v>37.989999999999995</v>
      </c>
      <c r="M7" s="16">
        <f t="shared" si="4"/>
        <v>58.989999999999995</v>
      </c>
      <c r="N7" s="16">
        <f>RANK(M7,$M$4:$M$13)</f>
        <v>9</v>
      </c>
      <c r="O7" s="16"/>
      <c r="P7" s="16"/>
      <c r="Q7" s="16"/>
      <c r="R7" s="19">
        <v>9</v>
      </c>
      <c r="S7" s="19">
        <v>5</v>
      </c>
    </row>
    <row r="8" spans="1:19" s="25" customFormat="1" ht="33.75" customHeight="1">
      <c r="A8" s="16">
        <v>4</v>
      </c>
      <c r="B8" s="12" t="s">
        <v>313</v>
      </c>
      <c r="C8" s="16" t="s">
        <v>317</v>
      </c>
      <c r="D8" s="16">
        <v>119.5</v>
      </c>
      <c r="E8" s="16">
        <v>4</v>
      </c>
      <c r="F8" s="16">
        <f t="shared" si="0"/>
        <v>59.75</v>
      </c>
      <c r="G8" s="16">
        <f t="shared" si="1"/>
        <v>29.875</v>
      </c>
      <c r="H8" s="16">
        <v>14.38</v>
      </c>
      <c r="I8" s="16">
        <v>36.5</v>
      </c>
      <c r="J8" s="16">
        <v>33.66</v>
      </c>
      <c r="K8" s="16">
        <f t="shared" si="2"/>
        <v>84.53999999999999</v>
      </c>
      <c r="L8" s="16">
        <f t="shared" si="3"/>
        <v>42.269999999999996</v>
      </c>
      <c r="M8" s="16">
        <f t="shared" si="4"/>
        <v>72.145</v>
      </c>
      <c r="N8" s="16">
        <f>RANK(M8,$M$4:$M$13)</f>
        <v>2</v>
      </c>
      <c r="O8" s="16"/>
      <c r="P8" s="16"/>
      <c r="Q8" s="16"/>
      <c r="R8" s="19">
        <v>10</v>
      </c>
      <c r="S8" s="19">
        <v>13</v>
      </c>
    </row>
    <row r="9" spans="1:19" s="25" customFormat="1" ht="33.75" customHeight="1">
      <c r="A9" s="16">
        <v>7</v>
      </c>
      <c r="B9" s="12" t="s">
        <v>313</v>
      </c>
      <c r="C9" s="16" t="s">
        <v>26</v>
      </c>
      <c r="D9" s="16">
        <v>97</v>
      </c>
      <c r="E9" s="16">
        <v>7</v>
      </c>
      <c r="F9" s="16">
        <f t="shared" si="0"/>
        <v>48.5</v>
      </c>
      <c r="G9" s="16">
        <f t="shared" si="1"/>
        <v>24.25</v>
      </c>
      <c r="H9" s="16">
        <v>12.58</v>
      </c>
      <c r="I9" s="16">
        <v>33.22</v>
      </c>
      <c r="J9" s="16">
        <v>36.66</v>
      </c>
      <c r="K9" s="16">
        <f t="shared" si="2"/>
        <v>82.46</v>
      </c>
      <c r="L9" s="16">
        <f t="shared" si="3"/>
        <v>41.23</v>
      </c>
      <c r="M9" s="16">
        <f t="shared" si="4"/>
        <v>65.47999999999999</v>
      </c>
      <c r="N9" s="16">
        <f>RANK(M9,$M$4:$M$13)</f>
        <v>5</v>
      </c>
      <c r="O9" s="16"/>
      <c r="P9" s="16"/>
      <c r="Q9" s="16"/>
      <c r="R9" s="20">
        <v>13</v>
      </c>
      <c r="S9" s="19">
        <v>17</v>
      </c>
    </row>
    <row r="10" spans="1:19" s="25" customFormat="1" ht="33.75" customHeight="1">
      <c r="A10" s="16">
        <v>9</v>
      </c>
      <c r="B10" s="12" t="s">
        <v>313</v>
      </c>
      <c r="C10" s="16" t="s">
        <v>291</v>
      </c>
      <c r="D10" s="16">
        <v>84.5</v>
      </c>
      <c r="E10" s="16">
        <v>9</v>
      </c>
      <c r="F10" s="16">
        <f t="shared" si="0"/>
        <v>42.25</v>
      </c>
      <c r="G10" s="16">
        <f t="shared" si="1"/>
        <v>21.125</v>
      </c>
      <c r="H10" s="16">
        <v>13.8</v>
      </c>
      <c r="I10" s="16">
        <v>32.4</v>
      </c>
      <c r="J10" s="16">
        <v>33.9</v>
      </c>
      <c r="K10" s="16">
        <f t="shared" si="2"/>
        <v>80.1</v>
      </c>
      <c r="L10" s="16">
        <f t="shared" si="3"/>
        <v>40.05</v>
      </c>
      <c r="M10" s="16">
        <f t="shared" si="4"/>
        <v>61.175</v>
      </c>
      <c r="N10" s="16">
        <f>RANK(M10,$M$4:$M$13)</f>
        <v>7</v>
      </c>
      <c r="O10" s="16"/>
      <c r="P10" s="16"/>
      <c r="Q10" s="16"/>
      <c r="R10" s="19">
        <v>17</v>
      </c>
      <c r="S10" s="19">
        <v>10</v>
      </c>
    </row>
    <row r="11" spans="1:19" s="25" customFormat="1" ht="33.75" customHeight="1">
      <c r="A11" s="16">
        <v>2</v>
      </c>
      <c r="B11" s="12" t="s">
        <v>313</v>
      </c>
      <c r="C11" s="16" t="s">
        <v>318</v>
      </c>
      <c r="D11" s="16">
        <v>126</v>
      </c>
      <c r="E11" s="16">
        <v>2</v>
      </c>
      <c r="F11" s="16">
        <f t="shared" si="0"/>
        <v>63</v>
      </c>
      <c r="G11" s="16">
        <f t="shared" si="1"/>
        <v>31.5</v>
      </c>
      <c r="H11" s="16">
        <v>12.98</v>
      </c>
      <c r="I11" s="16">
        <v>33.5</v>
      </c>
      <c r="J11" s="16">
        <v>31.76</v>
      </c>
      <c r="K11" s="16">
        <f t="shared" si="2"/>
        <v>78.24000000000001</v>
      </c>
      <c r="L11" s="16">
        <f t="shared" si="3"/>
        <v>39.120000000000005</v>
      </c>
      <c r="M11" s="16">
        <f t="shared" si="4"/>
        <v>70.62</v>
      </c>
      <c r="N11" s="16">
        <f>RANK(M11,$M$4:$M$13)</f>
        <v>3</v>
      </c>
      <c r="O11" s="16"/>
      <c r="P11" s="16"/>
      <c r="Q11" s="16"/>
      <c r="R11" s="20">
        <v>20</v>
      </c>
      <c r="S11" s="19">
        <v>18</v>
      </c>
    </row>
    <row r="12" spans="1:19" s="25" customFormat="1" ht="33.75" customHeight="1">
      <c r="A12" s="16">
        <v>5</v>
      </c>
      <c r="B12" s="12" t="s">
        <v>313</v>
      </c>
      <c r="C12" s="16" t="s">
        <v>319</v>
      </c>
      <c r="D12" s="16">
        <v>104</v>
      </c>
      <c r="E12" s="16">
        <v>5</v>
      </c>
      <c r="F12" s="16">
        <f t="shared" si="0"/>
        <v>52</v>
      </c>
      <c r="G12" s="16">
        <f t="shared" si="1"/>
        <v>26</v>
      </c>
      <c r="H12" s="16">
        <v>11.9</v>
      </c>
      <c r="I12" s="16">
        <v>32.92</v>
      </c>
      <c r="J12" s="16">
        <v>32.3</v>
      </c>
      <c r="K12" s="16">
        <f t="shared" si="2"/>
        <v>77.12</v>
      </c>
      <c r="L12" s="16">
        <f t="shared" si="3"/>
        <v>38.56</v>
      </c>
      <c r="M12" s="16">
        <f t="shared" si="4"/>
        <v>64.56</v>
      </c>
      <c r="N12" s="16">
        <f>RANK(M12,$M$4:$M$13)</f>
        <v>6</v>
      </c>
      <c r="O12" s="16"/>
      <c r="P12" s="16"/>
      <c r="Q12" s="16"/>
      <c r="R12" s="19">
        <v>25</v>
      </c>
      <c r="S12" s="19">
        <v>4</v>
      </c>
    </row>
    <row r="13" spans="1:19" s="2" customFormat="1" ht="33.75" customHeight="1">
      <c r="A13" s="16">
        <v>6</v>
      </c>
      <c r="B13" s="12" t="s">
        <v>313</v>
      </c>
      <c r="C13" s="16" t="s">
        <v>33</v>
      </c>
      <c r="D13" s="16">
        <v>103.5</v>
      </c>
      <c r="E13" s="16">
        <v>6</v>
      </c>
      <c r="F13" s="16">
        <f t="shared" si="0"/>
        <v>51.75</v>
      </c>
      <c r="G13" s="16">
        <f t="shared" si="1"/>
        <v>25.875</v>
      </c>
      <c r="H13" s="16"/>
      <c r="I13" s="16"/>
      <c r="J13" s="16"/>
      <c r="K13" s="16"/>
      <c r="L13" s="16"/>
      <c r="M13" s="16">
        <f t="shared" si="4"/>
        <v>25.875</v>
      </c>
      <c r="N13" s="16">
        <f>RANK(M13,$M$4:$M$13)</f>
        <v>10</v>
      </c>
      <c r="O13" s="16"/>
      <c r="P13" s="16"/>
      <c r="Q13" s="16"/>
      <c r="R13" s="20"/>
      <c r="S13" s="31"/>
    </row>
    <row r="14" ht="24.75" customHeight="1"/>
  </sheetData>
  <sheetProtection/>
  <mergeCells count="13">
    <mergeCell ref="A1:Q1"/>
    <mergeCell ref="D2:G2"/>
    <mergeCell ref="H2:L2"/>
    <mergeCell ref="A2:A3"/>
    <mergeCell ref="B2:B3"/>
    <mergeCell ref="C2:C3"/>
    <mergeCell ref="M2:M3"/>
    <mergeCell ref="N2:N3"/>
    <mergeCell ref="O2:O3"/>
    <mergeCell ref="P2:P3"/>
    <mergeCell ref="Q2:Q3"/>
    <mergeCell ref="R2:R3"/>
    <mergeCell ref="S2:S3"/>
  </mergeCells>
  <printOptions/>
  <pageMargins left="0.55" right="0.55" top="1" bottom="1" header="0.51" footer="0.51"/>
  <pageSetup horizontalDpi="600" verticalDpi="600" orientation="landscape" paperSize="9" scale="8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L18" sqref="L18"/>
    </sheetView>
  </sheetViews>
  <sheetFormatPr defaultColWidth="9.140625" defaultRowHeight="15"/>
  <cols>
    <col min="1" max="1" width="3.421875" style="4" customWidth="1"/>
    <col min="2" max="2" width="13.421875" style="15" customWidth="1"/>
    <col min="3" max="3" width="22.421875" style="4" customWidth="1"/>
    <col min="4" max="4" width="6.8515625" style="4" customWidth="1"/>
    <col min="5" max="5" width="6.28125" style="4" customWidth="1"/>
    <col min="6" max="6" width="8.8515625" style="4" customWidth="1"/>
    <col min="7" max="7" width="9.140625" style="4" customWidth="1"/>
    <col min="8" max="8" width="7.7109375" style="4" customWidth="1"/>
    <col min="9" max="9" width="8.421875" style="4" customWidth="1"/>
    <col min="10" max="10" width="7.8515625" style="4" customWidth="1"/>
    <col min="11" max="11" width="5.57421875" style="4" customWidth="1"/>
    <col min="12" max="12" width="6.8515625" style="4" customWidth="1"/>
    <col min="13" max="13" width="6.00390625" style="4" hidden="1" customWidth="1"/>
    <col min="14" max="14" width="7.14062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42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36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4" s="2" customFormat="1" ht="24.75" customHeight="1">
      <c r="A4" s="17">
        <v>2</v>
      </c>
      <c r="B4" s="12" t="s">
        <v>320</v>
      </c>
      <c r="C4" s="18" t="s">
        <v>321</v>
      </c>
      <c r="D4" s="17">
        <v>98.5</v>
      </c>
      <c r="E4" s="17">
        <v>2</v>
      </c>
      <c r="F4" s="17">
        <f>D4/200*100</f>
        <v>49.25</v>
      </c>
      <c r="G4" s="17">
        <f>F4*0.5</f>
        <v>24.625</v>
      </c>
      <c r="H4" s="17">
        <v>89.8</v>
      </c>
      <c r="I4" s="17">
        <f>H4*0.5</f>
        <v>44.9</v>
      </c>
      <c r="J4" s="17">
        <f>G4+I4</f>
        <v>69.525</v>
      </c>
      <c r="K4" s="17">
        <v>1</v>
      </c>
      <c r="L4" s="17"/>
      <c r="M4" s="17" t="s">
        <v>24</v>
      </c>
      <c r="N4" s="17">
        <v>20</v>
      </c>
    </row>
    <row r="5" spans="1:14" s="2" customFormat="1" ht="24.75" customHeight="1">
      <c r="A5" s="17">
        <v>1</v>
      </c>
      <c r="B5" s="12" t="s">
        <v>320</v>
      </c>
      <c r="C5" s="18" t="s">
        <v>322</v>
      </c>
      <c r="D5" s="17">
        <v>136</v>
      </c>
      <c r="E5" s="17">
        <v>1</v>
      </c>
      <c r="F5" s="17">
        <f>D5/200*100</f>
        <v>68</v>
      </c>
      <c r="G5" s="17">
        <f>F5*0.5</f>
        <v>34</v>
      </c>
      <c r="H5" s="17">
        <v>69.4</v>
      </c>
      <c r="I5" s="17">
        <f>H5*0.5</f>
        <v>34.7</v>
      </c>
      <c r="J5" s="17">
        <f>G5+I5</f>
        <v>68.7</v>
      </c>
      <c r="K5" s="17">
        <v>2</v>
      </c>
      <c r="L5" s="17"/>
      <c r="M5" s="17" t="s">
        <v>24</v>
      </c>
      <c r="N5" s="17">
        <v>19</v>
      </c>
    </row>
    <row r="6" ht="24.75" customHeight="1"/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7" right="0.7" top="0.75" bottom="0.75" header="0.3" footer="0.3"/>
  <pageSetup horizontalDpi="600" verticalDpi="6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22"/>
  <sheetViews>
    <sheetView zoomScale="85" zoomScaleNormal="85" zoomScaleSheetLayoutView="100" workbookViewId="0" topLeftCell="A1">
      <pane ySplit="3" topLeftCell="A22" activePane="bottomLeft" state="frozen"/>
      <selection pane="bottomLeft" activeCell="W20" sqref="W20"/>
    </sheetView>
  </sheetViews>
  <sheetFormatPr defaultColWidth="9.140625" defaultRowHeight="15"/>
  <cols>
    <col min="1" max="1" width="3.421875" style="4" customWidth="1"/>
    <col min="2" max="2" width="13.00390625" style="15" customWidth="1"/>
    <col min="3" max="3" width="23.421875" style="4" customWidth="1"/>
    <col min="4" max="4" width="6.8515625" style="4" customWidth="1"/>
    <col min="5" max="5" width="6.28125" style="4" customWidth="1"/>
    <col min="6" max="6" width="8.00390625" style="4" customWidth="1"/>
    <col min="7" max="7" width="8.421875" style="4" customWidth="1"/>
    <col min="8" max="8" width="7.7109375" style="4" customWidth="1"/>
    <col min="9" max="9" width="8.28125" style="4" customWidth="1"/>
    <col min="10" max="10" width="7.8515625" style="4" customWidth="1"/>
    <col min="11" max="11" width="5.57421875" style="4" customWidth="1"/>
    <col min="12" max="12" width="6.8515625" style="4" customWidth="1"/>
    <col min="13" max="13" width="6.00390625" style="4" hidden="1" customWidth="1"/>
    <col min="14" max="14" width="6.42187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33.7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34.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4" s="3" customFormat="1" ht="24.75" customHeight="1">
      <c r="A4" s="11">
        <v>3</v>
      </c>
      <c r="B4" s="23" t="s">
        <v>323</v>
      </c>
      <c r="C4" s="11" t="s">
        <v>324</v>
      </c>
      <c r="D4" s="11">
        <v>106.5</v>
      </c>
      <c r="E4" s="11">
        <v>3</v>
      </c>
      <c r="F4" s="13">
        <f aca="true" t="shared" si="0" ref="F4:F22">D4/200*100</f>
        <v>53.25</v>
      </c>
      <c r="G4" s="13">
        <f aca="true" t="shared" si="1" ref="G4:G22">F4*0.5</f>
        <v>26.625</v>
      </c>
      <c r="H4" s="11">
        <v>91.8</v>
      </c>
      <c r="I4" s="11">
        <f aca="true" t="shared" si="2" ref="I4:I20">H4*0.5</f>
        <v>45.9</v>
      </c>
      <c r="J4" s="13">
        <f aca="true" t="shared" si="3" ref="J4:J22">G4+I4</f>
        <v>72.525</v>
      </c>
      <c r="K4" s="11">
        <f aca="true" t="shared" si="4" ref="K4:K22">RANK(J4,$J$4:$J$22)</f>
        <v>1</v>
      </c>
      <c r="L4" s="11"/>
      <c r="M4" s="11" t="s">
        <v>24</v>
      </c>
      <c r="N4" s="11">
        <v>14</v>
      </c>
    </row>
    <row r="5" spans="1:14" s="3" customFormat="1" ht="24.75" customHeight="1">
      <c r="A5" s="11">
        <v>2</v>
      </c>
      <c r="B5" s="23" t="s">
        <v>323</v>
      </c>
      <c r="C5" s="11" t="s">
        <v>325</v>
      </c>
      <c r="D5" s="11">
        <v>117</v>
      </c>
      <c r="E5" s="11">
        <v>2</v>
      </c>
      <c r="F5" s="13">
        <f t="shared" si="0"/>
        <v>58.5</v>
      </c>
      <c r="G5" s="13">
        <f t="shared" si="1"/>
        <v>29.25</v>
      </c>
      <c r="H5" s="11">
        <v>84.8</v>
      </c>
      <c r="I5" s="11">
        <f t="shared" si="2"/>
        <v>42.4</v>
      </c>
      <c r="J5" s="13">
        <f t="shared" si="3"/>
        <v>71.65</v>
      </c>
      <c r="K5" s="11">
        <f t="shared" si="4"/>
        <v>2</v>
      </c>
      <c r="L5" s="11"/>
      <c r="M5" s="11" t="s">
        <v>24</v>
      </c>
      <c r="N5" s="11">
        <v>9</v>
      </c>
    </row>
    <row r="6" spans="1:14" s="3" customFormat="1" ht="24.75" customHeight="1">
      <c r="A6" s="11">
        <v>1</v>
      </c>
      <c r="B6" s="23" t="s">
        <v>323</v>
      </c>
      <c r="C6" s="11" t="s">
        <v>326</v>
      </c>
      <c r="D6" s="11">
        <v>123</v>
      </c>
      <c r="E6" s="11">
        <v>1</v>
      </c>
      <c r="F6" s="13">
        <f t="shared" si="0"/>
        <v>61.5</v>
      </c>
      <c r="G6" s="13">
        <f t="shared" si="1"/>
        <v>30.75</v>
      </c>
      <c r="H6" s="11">
        <v>79.2</v>
      </c>
      <c r="I6" s="11">
        <f t="shared" si="2"/>
        <v>39.6</v>
      </c>
      <c r="J6" s="13">
        <f t="shared" si="3"/>
        <v>70.35</v>
      </c>
      <c r="K6" s="11">
        <f t="shared" si="4"/>
        <v>3</v>
      </c>
      <c r="L6" s="11"/>
      <c r="M6" s="11" t="s">
        <v>24</v>
      </c>
      <c r="N6" s="11">
        <v>1</v>
      </c>
    </row>
    <row r="7" spans="1:14" s="3" customFormat="1" ht="24.75" customHeight="1">
      <c r="A7" s="11">
        <v>8</v>
      </c>
      <c r="B7" s="23" t="s">
        <v>323</v>
      </c>
      <c r="C7" s="11" t="s">
        <v>327</v>
      </c>
      <c r="D7" s="11">
        <v>98</v>
      </c>
      <c r="E7" s="11">
        <v>8</v>
      </c>
      <c r="F7" s="13">
        <f t="shared" si="0"/>
        <v>49</v>
      </c>
      <c r="G7" s="13">
        <f t="shared" si="1"/>
        <v>24.5</v>
      </c>
      <c r="H7" s="11">
        <v>89.6</v>
      </c>
      <c r="I7" s="11">
        <f t="shared" si="2"/>
        <v>44.8</v>
      </c>
      <c r="J7" s="13">
        <f t="shared" si="3"/>
        <v>69.3</v>
      </c>
      <c r="K7" s="11">
        <f t="shared" si="4"/>
        <v>4</v>
      </c>
      <c r="L7" s="11"/>
      <c r="M7" s="11" t="s">
        <v>24</v>
      </c>
      <c r="N7" s="11">
        <v>8</v>
      </c>
    </row>
    <row r="8" spans="1:14" s="3" customFormat="1" ht="24.75" customHeight="1">
      <c r="A8" s="11">
        <v>4</v>
      </c>
      <c r="B8" s="23" t="s">
        <v>323</v>
      </c>
      <c r="C8" s="11" t="s">
        <v>328</v>
      </c>
      <c r="D8" s="11">
        <v>105.5</v>
      </c>
      <c r="E8" s="11">
        <v>4</v>
      </c>
      <c r="F8" s="13">
        <f t="shared" si="0"/>
        <v>52.75</v>
      </c>
      <c r="G8" s="13">
        <f t="shared" si="1"/>
        <v>26.375</v>
      </c>
      <c r="H8" s="11">
        <v>82.2</v>
      </c>
      <c r="I8" s="11">
        <f t="shared" si="2"/>
        <v>41.1</v>
      </c>
      <c r="J8" s="13">
        <f t="shared" si="3"/>
        <v>67.475</v>
      </c>
      <c r="K8" s="11">
        <f t="shared" si="4"/>
        <v>5</v>
      </c>
      <c r="L8" s="11"/>
      <c r="M8" s="11" t="s">
        <v>24</v>
      </c>
      <c r="N8" s="11">
        <v>11</v>
      </c>
    </row>
    <row r="9" spans="1:14" s="3" customFormat="1" ht="24.75" customHeight="1">
      <c r="A9" s="11">
        <v>11</v>
      </c>
      <c r="B9" s="23" t="s">
        <v>323</v>
      </c>
      <c r="C9" s="11" t="s">
        <v>329</v>
      </c>
      <c r="D9" s="11">
        <v>96</v>
      </c>
      <c r="E9" s="11">
        <v>12</v>
      </c>
      <c r="F9" s="13">
        <f t="shared" si="0"/>
        <v>48</v>
      </c>
      <c r="G9" s="13">
        <f t="shared" si="1"/>
        <v>24</v>
      </c>
      <c r="H9" s="11">
        <v>85</v>
      </c>
      <c r="I9" s="11">
        <f t="shared" si="2"/>
        <v>42.5</v>
      </c>
      <c r="J9" s="13">
        <f t="shared" si="3"/>
        <v>66.5</v>
      </c>
      <c r="K9" s="11">
        <f t="shared" si="4"/>
        <v>6</v>
      </c>
      <c r="L9" s="11"/>
      <c r="M9" s="11" t="s">
        <v>24</v>
      </c>
      <c r="N9" s="11">
        <v>2</v>
      </c>
    </row>
    <row r="10" spans="1:14" s="3" customFormat="1" ht="24.75" customHeight="1">
      <c r="A10" s="11">
        <v>10</v>
      </c>
      <c r="B10" s="23" t="s">
        <v>323</v>
      </c>
      <c r="C10" s="11" t="s">
        <v>330</v>
      </c>
      <c r="D10" s="11">
        <v>96.5</v>
      </c>
      <c r="E10" s="11">
        <v>11</v>
      </c>
      <c r="F10" s="13">
        <f t="shared" si="0"/>
        <v>48.25</v>
      </c>
      <c r="G10" s="13">
        <f t="shared" si="1"/>
        <v>24.125</v>
      </c>
      <c r="H10" s="11">
        <v>81.4</v>
      </c>
      <c r="I10" s="11">
        <f t="shared" si="2"/>
        <v>40.7</v>
      </c>
      <c r="J10" s="13">
        <f t="shared" si="3"/>
        <v>64.825</v>
      </c>
      <c r="K10" s="11">
        <f t="shared" si="4"/>
        <v>7</v>
      </c>
      <c r="L10" s="11"/>
      <c r="M10" s="11" t="s">
        <v>24</v>
      </c>
      <c r="N10" s="11">
        <v>5</v>
      </c>
    </row>
    <row r="11" spans="1:14" s="3" customFormat="1" ht="24.75" customHeight="1">
      <c r="A11" s="11">
        <v>5</v>
      </c>
      <c r="B11" s="23" t="s">
        <v>323</v>
      </c>
      <c r="C11" s="11" t="s">
        <v>331</v>
      </c>
      <c r="D11" s="11">
        <v>101</v>
      </c>
      <c r="E11" s="11">
        <v>5</v>
      </c>
      <c r="F11" s="13">
        <f t="shared" si="0"/>
        <v>50.5</v>
      </c>
      <c r="G11" s="13">
        <f t="shared" si="1"/>
        <v>25.25</v>
      </c>
      <c r="H11" s="11">
        <v>79</v>
      </c>
      <c r="I11" s="11">
        <f t="shared" si="2"/>
        <v>39.5</v>
      </c>
      <c r="J11" s="13">
        <f t="shared" si="3"/>
        <v>64.75</v>
      </c>
      <c r="K11" s="11">
        <f t="shared" si="4"/>
        <v>8</v>
      </c>
      <c r="L11" s="11"/>
      <c r="M11" s="11" t="s">
        <v>24</v>
      </c>
      <c r="N11" s="11">
        <v>15</v>
      </c>
    </row>
    <row r="12" spans="1:14" s="3" customFormat="1" ht="24.75" customHeight="1">
      <c r="A12" s="11">
        <v>9</v>
      </c>
      <c r="B12" s="23" t="s">
        <v>323</v>
      </c>
      <c r="C12" s="11" t="s">
        <v>332</v>
      </c>
      <c r="D12" s="11">
        <v>98</v>
      </c>
      <c r="E12" s="11">
        <v>8</v>
      </c>
      <c r="F12" s="13">
        <f t="shared" si="0"/>
        <v>49</v>
      </c>
      <c r="G12" s="13">
        <f t="shared" si="1"/>
        <v>24.5</v>
      </c>
      <c r="H12" s="11">
        <v>79.4</v>
      </c>
      <c r="I12" s="11">
        <f t="shared" si="2"/>
        <v>39.7</v>
      </c>
      <c r="J12" s="13">
        <f t="shared" si="3"/>
        <v>64.2</v>
      </c>
      <c r="K12" s="11">
        <f t="shared" si="4"/>
        <v>9</v>
      </c>
      <c r="L12" s="11"/>
      <c r="M12" s="11" t="s">
        <v>24</v>
      </c>
      <c r="N12" s="11">
        <v>13</v>
      </c>
    </row>
    <row r="13" spans="1:14" s="3" customFormat="1" ht="24.75" customHeight="1">
      <c r="A13" s="11">
        <v>6</v>
      </c>
      <c r="B13" s="23" t="s">
        <v>323</v>
      </c>
      <c r="C13" s="11" t="s">
        <v>333</v>
      </c>
      <c r="D13" s="11">
        <v>99.5</v>
      </c>
      <c r="E13" s="11">
        <v>6</v>
      </c>
      <c r="F13" s="13">
        <f t="shared" si="0"/>
        <v>49.75</v>
      </c>
      <c r="G13" s="13">
        <f t="shared" si="1"/>
        <v>24.875</v>
      </c>
      <c r="H13" s="11">
        <v>75.8</v>
      </c>
      <c r="I13" s="11">
        <f t="shared" si="2"/>
        <v>37.9</v>
      </c>
      <c r="J13" s="13">
        <f t="shared" si="3"/>
        <v>62.775</v>
      </c>
      <c r="K13" s="11">
        <f t="shared" si="4"/>
        <v>10</v>
      </c>
      <c r="L13" s="11"/>
      <c r="M13" s="11" t="s">
        <v>24</v>
      </c>
      <c r="N13" s="11">
        <v>18</v>
      </c>
    </row>
    <row r="14" spans="1:14" s="3" customFormat="1" ht="24.75" customHeight="1">
      <c r="A14" s="11">
        <v>13</v>
      </c>
      <c r="B14" s="23" t="s">
        <v>323</v>
      </c>
      <c r="C14" s="11" t="s">
        <v>148</v>
      </c>
      <c r="D14" s="11">
        <v>88.5</v>
      </c>
      <c r="E14" s="11">
        <v>14</v>
      </c>
      <c r="F14" s="13">
        <f t="shared" si="0"/>
        <v>44.25</v>
      </c>
      <c r="G14" s="13">
        <f t="shared" si="1"/>
        <v>22.125</v>
      </c>
      <c r="H14" s="11">
        <v>80.2</v>
      </c>
      <c r="I14" s="11">
        <f t="shared" si="2"/>
        <v>40.1</v>
      </c>
      <c r="J14" s="13">
        <f t="shared" si="3"/>
        <v>62.225</v>
      </c>
      <c r="K14" s="11">
        <f t="shared" si="4"/>
        <v>11</v>
      </c>
      <c r="L14" s="11"/>
      <c r="M14" s="11" t="s">
        <v>24</v>
      </c>
      <c r="N14" s="11">
        <v>7</v>
      </c>
    </row>
    <row r="15" spans="1:14" s="3" customFormat="1" ht="24.75" customHeight="1">
      <c r="A15" s="11">
        <v>12</v>
      </c>
      <c r="B15" s="23" t="s">
        <v>323</v>
      </c>
      <c r="C15" s="11" t="s">
        <v>334</v>
      </c>
      <c r="D15" s="11">
        <v>94</v>
      </c>
      <c r="E15" s="11">
        <v>13</v>
      </c>
      <c r="F15" s="13">
        <f t="shared" si="0"/>
        <v>47</v>
      </c>
      <c r="G15" s="13">
        <f t="shared" si="1"/>
        <v>23.5</v>
      </c>
      <c r="H15" s="11">
        <v>77.2</v>
      </c>
      <c r="I15" s="11">
        <f t="shared" si="2"/>
        <v>38.6</v>
      </c>
      <c r="J15" s="13">
        <f t="shared" si="3"/>
        <v>62.1</v>
      </c>
      <c r="K15" s="11">
        <f t="shared" si="4"/>
        <v>12</v>
      </c>
      <c r="L15" s="11"/>
      <c r="M15" s="11" t="s">
        <v>24</v>
      </c>
      <c r="N15" s="11">
        <v>6</v>
      </c>
    </row>
    <row r="16" spans="1:14" s="3" customFormat="1" ht="24.75" customHeight="1">
      <c r="A16" s="11">
        <v>7</v>
      </c>
      <c r="B16" s="23" t="s">
        <v>323</v>
      </c>
      <c r="C16" s="11" t="s">
        <v>335</v>
      </c>
      <c r="D16" s="11">
        <v>98.5</v>
      </c>
      <c r="E16" s="11">
        <v>7</v>
      </c>
      <c r="F16" s="13">
        <f t="shared" si="0"/>
        <v>49.25</v>
      </c>
      <c r="G16" s="13">
        <f t="shared" si="1"/>
        <v>24.625</v>
      </c>
      <c r="H16" s="11">
        <v>74.6</v>
      </c>
      <c r="I16" s="11">
        <f t="shared" si="2"/>
        <v>37.3</v>
      </c>
      <c r="J16" s="13">
        <f t="shared" si="3"/>
        <v>61.925</v>
      </c>
      <c r="K16" s="11">
        <f t="shared" si="4"/>
        <v>13</v>
      </c>
      <c r="L16" s="11"/>
      <c r="M16" s="11" t="s">
        <v>24</v>
      </c>
      <c r="N16" s="11">
        <v>17</v>
      </c>
    </row>
    <row r="17" spans="1:14" s="3" customFormat="1" ht="24.75" customHeight="1">
      <c r="A17" s="11">
        <v>15</v>
      </c>
      <c r="B17" s="23" t="s">
        <v>323</v>
      </c>
      <c r="C17" s="11" t="s">
        <v>46</v>
      </c>
      <c r="D17" s="11">
        <v>73</v>
      </c>
      <c r="E17" s="11">
        <v>22</v>
      </c>
      <c r="F17" s="13">
        <f t="shared" si="0"/>
        <v>36.5</v>
      </c>
      <c r="G17" s="13">
        <f t="shared" si="1"/>
        <v>18.25</v>
      </c>
      <c r="H17" s="11">
        <v>76.6</v>
      </c>
      <c r="I17" s="11">
        <f t="shared" si="2"/>
        <v>38.3</v>
      </c>
      <c r="J17" s="13">
        <f t="shared" si="3"/>
        <v>56.55</v>
      </c>
      <c r="K17" s="11">
        <f t="shared" si="4"/>
        <v>14</v>
      </c>
      <c r="L17" s="11"/>
      <c r="M17" s="11" t="s">
        <v>24</v>
      </c>
      <c r="N17" s="11">
        <v>12</v>
      </c>
    </row>
    <row r="18" spans="1:14" s="3" customFormat="1" ht="24.75" customHeight="1">
      <c r="A18" s="11">
        <v>18</v>
      </c>
      <c r="B18" s="23" t="s">
        <v>323</v>
      </c>
      <c r="C18" s="11" t="s">
        <v>60</v>
      </c>
      <c r="D18" s="11">
        <v>65</v>
      </c>
      <c r="E18" s="11">
        <v>30</v>
      </c>
      <c r="F18" s="13">
        <f t="shared" si="0"/>
        <v>32.5</v>
      </c>
      <c r="G18" s="13">
        <f t="shared" si="1"/>
        <v>16.25</v>
      </c>
      <c r="H18" s="11">
        <v>77</v>
      </c>
      <c r="I18" s="11">
        <f t="shared" si="2"/>
        <v>38.5</v>
      </c>
      <c r="J18" s="13">
        <f t="shared" si="3"/>
        <v>54.75</v>
      </c>
      <c r="K18" s="11">
        <f t="shared" si="4"/>
        <v>15</v>
      </c>
      <c r="L18" s="11"/>
      <c r="M18" s="11" t="s">
        <v>24</v>
      </c>
      <c r="N18" s="11">
        <v>19</v>
      </c>
    </row>
    <row r="19" spans="1:14" s="3" customFormat="1" ht="24.75" customHeight="1">
      <c r="A19" s="11">
        <v>16</v>
      </c>
      <c r="B19" s="23" t="s">
        <v>323</v>
      </c>
      <c r="C19" s="11" t="s">
        <v>297</v>
      </c>
      <c r="D19" s="11">
        <v>73</v>
      </c>
      <c r="E19" s="11">
        <v>22</v>
      </c>
      <c r="F19" s="13">
        <f t="shared" si="0"/>
        <v>36.5</v>
      </c>
      <c r="G19" s="13">
        <f t="shared" si="1"/>
        <v>18.25</v>
      </c>
      <c r="H19" s="11">
        <v>71.8</v>
      </c>
      <c r="I19" s="11">
        <f t="shared" si="2"/>
        <v>35.9</v>
      </c>
      <c r="J19" s="13">
        <f t="shared" si="3"/>
        <v>54.15</v>
      </c>
      <c r="K19" s="11">
        <f t="shared" si="4"/>
        <v>16</v>
      </c>
      <c r="L19" s="11"/>
      <c r="M19" s="11" t="s">
        <v>24</v>
      </c>
      <c r="N19" s="11">
        <v>16</v>
      </c>
    </row>
    <row r="20" spans="1:14" s="3" customFormat="1" ht="24.75" customHeight="1">
      <c r="A20" s="11">
        <v>14</v>
      </c>
      <c r="B20" s="23" t="s">
        <v>323</v>
      </c>
      <c r="C20" s="11" t="s">
        <v>336</v>
      </c>
      <c r="D20" s="11">
        <v>78.5</v>
      </c>
      <c r="E20" s="11">
        <v>18</v>
      </c>
      <c r="F20" s="13">
        <f t="shared" si="0"/>
        <v>39.25</v>
      </c>
      <c r="G20" s="13">
        <f t="shared" si="1"/>
        <v>19.625</v>
      </c>
      <c r="H20" s="11">
        <v>67.6</v>
      </c>
      <c r="I20" s="11">
        <f t="shared" si="2"/>
        <v>33.8</v>
      </c>
      <c r="J20" s="13">
        <f t="shared" si="3"/>
        <v>53.425</v>
      </c>
      <c r="K20" s="11">
        <f t="shared" si="4"/>
        <v>17</v>
      </c>
      <c r="L20" s="11"/>
      <c r="M20" s="11" t="s">
        <v>24</v>
      </c>
      <c r="N20" s="11">
        <v>3</v>
      </c>
    </row>
    <row r="21" spans="1:14" s="3" customFormat="1" ht="24.75" customHeight="1">
      <c r="A21" s="11">
        <v>17</v>
      </c>
      <c r="B21" s="23" t="s">
        <v>323</v>
      </c>
      <c r="C21" s="11" t="s">
        <v>337</v>
      </c>
      <c r="D21" s="11">
        <v>69</v>
      </c>
      <c r="E21" s="11">
        <v>26</v>
      </c>
      <c r="F21" s="13">
        <f t="shared" si="0"/>
        <v>34.5</v>
      </c>
      <c r="G21" s="13">
        <f t="shared" si="1"/>
        <v>17.25</v>
      </c>
      <c r="H21" s="11"/>
      <c r="I21" s="11"/>
      <c r="J21" s="13">
        <f t="shared" si="3"/>
        <v>17.25</v>
      </c>
      <c r="K21" s="11">
        <f t="shared" si="4"/>
        <v>18</v>
      </c>
      <c r="L21" s="11" t="s">
        <v>222</v>
      </c>
      <c r="M21" s="11" t="s">
        <v>24</v>
      </c>
      <c r="N21" s="11"/>
    </row>
    <row r="22" spans="1:14" s="3" customFormat="1" ht="24.75" customHeight="1">
      <c r="A22" s="11">
        <v>19</v>
      </c>
      <c r="B22" s="23" t="s">
        <v>323</v>
      </c>
      <c r="C22" s="11" t="s">
        <v>338</v>
      </c>
      <c r="D22" s="11">
        <v>64.5</v>
      </c>
      <c r="E22" s="11">
        <v>31</v>
      </c>
      <c r="F22" s="13">
        <f t="shared" si="0"/>
        <v>32.25</v>
      </c>
      <c r="G22" s="13">
        <f t="shared" si="1"/>
        <v>16.125</v>
      </c>
      <c r="H22" s="11"/>
      <c r="I22" s="11"/>
      <c r="J22" s="13">
        <f t="shared" si="3"/>
        <v>16.125</v>
      </c>
      <c r="K22" s="11">
        <f t="shared" si="4"/>
        <v>19</v>
      </c>
      <c r="L22" s="11" t="s">
        <v>222</v>
      </c>
      <c r="M22" s="11" t="s">
        <v>24</v>
      </c>
      <c r="N22" s="11"/>
    </row>
    <row r="23" s="3" customFormat="1" ht="15"/>
    <row r="24" s="3" customFormat="1" ht="15"/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55" right="0.55" top="1" bottom="1" header="0.51" footer="0.51"/>
  <pageSetup horizontalDpi="600" verticalDpi="6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44"/>
  <sheetViews>
    <sheetView zoomScale="86" zoomScaleNormal="86" workbookViewId="0" topLeftCell="A1">
      <selection activeCell="L7" sqref="L7"/>
    </sheetView>
  </sheetViews>
  <sheetFormatPr defaultColWidth="9.140625" defaultRowHeight="15"/>
  <cols>
    <col min="1" max="1" width="3.421875" style="4" customWidth="1"/>
    <col min="2" max="2" width="11.140625" style="15" customWidth="1"/>
    <col min="3" max="3" width="24.00390625" style="4" customWidth="1"/>
    <col min="4" max="4" width="6.8515625" style="4" customWidth="1"/>
    <col min="5" max="5" width="4.28125" style="4" customWidth="1"/>
    <col min="6" max="6" width="7.8515625" style="4" customWidth="1"/>
    <col min="7" max="9" width="8.421875" style="4" customWidth="1"/>
    <col min="10" max="10" width="8.57421875" style="4" customWidth="1"/>
    <col min="11" max="11" width="6.8515625" style="4" customWidth="1"/>
    <col min="12" max="12" width="8.57421875" style="4" customWidth="1"/>
    <col min="13" max="13" width="4.8515625" style="4" customWidth="1"/>
    <col min="14" max="14" width="5.421875" style="4" customWidth="1"/>
    <col min="15" max="15" width="6.00390625" style="4" hidden="1" customWidth="1"/>
    <col min="16" max="16" width="7.140625" style="4" customWidth="1"/>
    <col min="17" max="17" width="6.57421875" style="4" customWidth="1"/>
    <col min="18" max="16384" width="9.140625" style="4" customWidth="1"/>
  </cols>
  <sheetData>
    <row r="1" spans="1:16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s="2" customFormat="1" ht="19.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/>
      <c r="K2" s="7"/>
      <c r="L2" s="7" t="s">
        <v>6</v>
      </c>
      <c r="M2" s="7" t="s">
        <v>8</v>
      </c>
      <c r="N2" s="7" t="s">
        <v>9</v>
      </c>
      <c r="O2" s="7" t="s">
        <v>11</v>
      </c>
      <c r="P2" s="7" t="s">
        <v>65</v>
      </c>
      <c r="Q2" s="7" t="s">
        <v>66</v>
      </c>
    </row>
    <row r="3" spans="1:17" s="2" customFormat="1" ht="45.7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339</v>
      </c>
      <c r="I3" s="7" t="s">
        <v>340</v>
      </c>
      <c r="J3" s="7" t="s">
        <v>69</v>
      </c>
      <c r="K3" s="7" t="s">
        <v>17</v>
      </c>
      <c r="L3" s="7"/>
      <c r="M3" s="7"/>
      <c r="N3" s="7"/>
      <c r="O3" s="7"/>
      <c r="P3" s="7"/>
      <c r="Q3" s="7"/>
    </row>
    <row r="4" spans="1:17" s="3" customFormat="1" ht="22.5" customHeight="1">
      <c r="A4" s="11">
        <v>8</v>
      </c>
      <c r="B4" s="23" t="s">
        <v>341</v>
      </c>
      <c r="C4" s="11" t="s">
        <v>342</v>
      </c>
      <c r="D4" s="11">
        <v>116</v>
      </c>
      <c r="E4" s="11">
        <v>3</v>
      </c>
      <c r="F4" s="13">
        <f aca="true" t="shared" si="0" ref="F4:F23">D4/2</f>
        <v>58</v>
      </c>
      <c r="G4" s="13">
        <f aca="true" t="shared" si="1" ref="G4:G23">F4/2</f>
        <v>29</v>
      </c>
      <c r="H4" s="11">
        <v>36.9</v>
      </c>
      <c r="I4" s="11">
        <v>54.46</v>
      </c>
      <c r="J4" s="11">
        <f aca="true" t="shared" si="2" ref="J4:J22">H4+I4</f>
        <v>91.36</v>
      </c>
      <c r="K4" s="11">
        <f aca="true" t="shared" si="3" ref="K4:K22">J4/2</f>
        <v>45.68</v>
      </c>
      <c r="L4" s="13">
        <f aca="true" t="shared" si="4" ref="L4:L23">G4+K4</f>
        <v>74.68</v>
      </c>
      <c r="M4" s="11">
        <f aca="true" t="shared" si="5" ref="M4:M23">RANK(L4,$L$4:$L$23)</f>
        <v>1</v>
      </c>
      <c r="N4" s="11"/>
      <c r="O4" s="11"/>
      <c r="P4" s="11">
        <v>18</v>
      </c>
      <c r="Q4" s="20">
        <v>17</v>
      </c>
    </row>
    <row r="5" spans="1:17" s="3" customFormat="1" ht="22.5" customHeight="1">
      <c r="A5" s="11">
        <v>7</v>
      </c>
      <c r="B5" s="23" t="s">
        <v>341</v>
      </c>
      <c r="C5" s="11" t="s">
        <v>343</v>
      </c>
      <c r="D5" s="11">
        <v>117.5</v>
      </c>
      <c r="E5" s="11">
        <v>2</v>
      </c>
      <c r="F5" s="13">
        <f t="shared" si="0"/>
        <v>58.75</v>
      </c>
      <c r="G5" s="13">
        <f t="shared" si="1"/>
        <v>29.375</v>
      </c>
      <c r="H5" s="11">
        <v>37.62</v>
      </c>
      <c r="I5" s="11">
        <v>52.54</v>
      </c>
      <c r="J5" s="11">
        <f t="shared" si="2"/>
        <v>90.16</v>
      </c>
      <c r="K5" s="11">
        <f t="shared" si="3"/>
        <v>45.08</v>
      </c>
      <c r="L5" s="13">
        <f t="shared" si="4"/>
        <v>74.455</v>
      </c>
      <c r="M5" s="11">
        <f t="shared" si="5"/>
        <v>2</v>
      </c>
      <c r="N5" s="11"/>
      <c r="O5" s="11"/>
      <c r="P5" s="11">
        <v>9</v>
      </c>
      <c r="Q5" s="20">
        <v>13</v>
      </c>
    </row>
    <row r="6" spans="1:17" s="3" customFormat="1" ht="22.5" customHeight="1">
      <c r="A6" s="11">
        <v>10</v>
      </c>
      <c r="B6" s="23" t="s">
        <v>341</v>
      </c>
      <c r="C6" s="11" t="s">
        <v>179</v>
      </c>
      <c r="D6" s="11">
        <v>101.5</v>
      </c>
      <c r="E6" s="11">
        <v>5</v>
      </c>
      <c r="F6" s="13">
        <f t="shared" si="0"/>
        <v>50.75</v>
      </c>
      <c r="G6" s="13">
        <f t="shared" si="1"/>
        <v>25.375</v>
      </c>
      <c r="H6" s="11">
        <v>38.1</v>
      </c>
      <c r="I6" s="11">
        <v>57.16</v>
      </c>
      <c r="J6" s="11">
        <f t="shared" si="2"/>
        <v>95.25999999999999</v>
      </c>
      <c r="K6" s="11">
        <f t="shared" si="3"/>
        <v>47.629999999999995</v>
      </c>
      <c r="L6" s="13">
        <f t="shared" si="4"/>
        <v>73.005</v>
      </c>
      <c r="M6" s="11">
        <f t="shared" si="5"/>
        <v>3</v>
      </c>
      <c r="N6" s="11"/>
      <c r="O6" s="11"/>
      <c r="P6" s="11">
        <v>11</v>
      </c>
      <c r="Q6" s="20">
        <v>7</v>
      </c>
    </row>
    <row r="7" spans="1:17" s="3" customFormat="1" ht="22.5" customHeight="1">
      <c r="A7" s="11">
        <v>9</v>
      </c>
      <c r="B7" s="23" t="s">
        <v>341</v>
      </c>
      <c r="C7" s="11" t="s">
        <v>130</v>
      </c>
      <c r="D7" s="11">
        <v>115</v>
      </c>
      <c r="E7" s="11">
        <v>4</v>
      </c>
      <c r="F7" s="13">
        <f t="shared" si="0"/>
        <v>57.5</v>
      </c>
      <c r="G7" s="13">
        <f t="shared" si="1"/>
        <v>28.75</v>
      </c>
      <c r="H7" s="11">
        <v>36.24</v>
      </c>
      <c r="I7" s="11">
        <v>51.3</v>
      </c>
      <c r="J7" s="11">
        <f t="shared" si="2"/>
        <v>87.53999999999999</v>
      </c>
      <c r="K7" s="11">
        <f t="shared" si="3"/>
        <v>43.769999999999996</v>
      </c>
      <c r="L7" s="13">
        <f t="shared" si="4"/>
        <v>72.52</v>
      </c>
      <c r="M7" s="11">
        <f t="shared" si="5"/>
        <v>4</v>
      </c>
      <c r="N7" s="11"/>
      <c r="O7" s="11"/>
      <c r="P7" s="11">
        <v>6</v>
      </c>
      <c r="Q7" s="20">
        <v>11</v>
      </c>
    </row>
    <row r="8" spans="1:17" s="3" customFormat="1" ht="22.5" customHeight="1">
      <c r="A8" s="11">
        <v>13</v>
      </c>
      <c r="B8" s="23" t="s">
        <v>341</v>
      </c>
      <c r="C8" s="11" t="s">
        <v>344</v>
      </c>
      <c r="D8" s="11">
        <v>85</v>
      </c>
      <c r="E8" s="11">
        <v>9</v>
      </c>
      <c r="F8" s="13">
        <f t="shared" si="0"/>
        <v>42.5</v>
      </c>
      <c r="G8" s="13">
        <f t="shared" si="1"/>
        <v>21.25</v>
      </c>
      <c r="H8" s="11">
        <v>35.54</v>
      </c>
      <c r="I8" s="11">
        <v>53.28</v>
      </c>
      <c r="J8" s="11">
        <f t="shared" si="2"/>
        <v>88.82</v>
      </c>
      <c r="K8" s="11">
        <f t="shared" si="3"/>
        <v>44.41</v>
      </c>
      <c r="L8" s="13">
        <f t="shared" si="4"/>
        <v>65.66</v>
      </c>
      <c r="M8" s="11">
        <f t="shared" si="5"/>
        <v>5</v>
      </c>
      <c r="N8" s="11"/>
      <c r="O8" s="11"/>
      <c r="P8" s="11">
        <v>16</v>
      </c>
      <c r="Q8" s="20">
        <v>10</v>
      </c>
    </row>
    <row r="9" spans="1:17" s="3" customFormat="1" ht="22.5" customHeight="1">
      <c r="A9" s="11">
        <v>23</v>
      </c>
      <c r="B9" s="23" t="s">
        <v>341</v>
      </c>
      <c r="C9" s="11" t="s">
        <v>33</v>
      </c>
      <c r="D9" s="11">
        <v>68.5</v>
      </c>
      <c r="E9" s="11">
        <v>19</v>
      </c>
      <c r="F9" s="13">
        <f t="shared" si="0"/>
        <v>34.25</v>
      </c>
      <c r="G9" s="13">
        <f t="shared" si="1"/>
        <v>17.125</v>
      </c>
      <c r="H9" s="11">
        <v>38.58</v>
      </c>
      <c r="I9" s="11">
        <v>58.12</v>
      </c>
      <c r="J9" s="11">
        <f t="shared" si="2"/>
        <v>96.69999999999999</v>
      </c>
      <c r="K9" s="11">
        <f t="shared" si="3"/>
        <v>48.349999999999994</v>
      </c>
      <c r="L9" s="13">
        <f t="shared" si="4"/>
        <v>65.475</v>
      </c>
      <c r="M9" s="11">
        <f t="shared" si="5"/>
        <v>6</v>
      </c>
      <c r="N9" s="11"/>
      <c r="O9" s="11"/>
      <c r="P9" s="11">
        <v>14</v>
      </c>
      <c r="Q9" s="20">
        <v>14</v>
      </c>
    </row>
    <row r="10" spans="1:17" s="3" customFormat="1" ht="22.5" customHeight="1">
      <c r="A10" s="11">
        <v>14</v>
      </c>
      <c r="B10" s="23" t="s">
        <v>341</v>
      </c>
      <c r="C10" s="11" t="s">
        <v>345</v>
      </c>
      <c r="D10" s="11">
        <v>80.5</v>
      </c>
      <c r="E10" s="11">
        <v>10</v>
      </c>
      <c r="F10" s="13">
        <f t="shared" si="0"/>
        <v>40.25</v>
      </c>
      <c r="G10" s="13">
        <f t="shared" si="1"/>
        <v>20.125</v>
      </c>
      <c r="H10" s="11">
        <v>35.6</v>
      </c>
      <c r="I10" s="11">
        <v>54.98</v>
      </c>
      <c r="J10" s="11">
        <f t="shared" si="2"/>
        <v>90.58</v>
      </c>
      <c r="K10" s="11">
        <f t="shared" si="3"/>
        <v>45.29</v>
      </c>
      <c r="L10" s="13">
        <f t="shared" si="4"/>
        <v>65.41499999999999</v>
      </c>
      <c r="M10" s="11">
        <f t="shared" si="5"/>
        <v>7</v>
      </c>
      <c r="N10" s="11"/>
      <c r="O10" s="11"/>
      <c r="P10" s="11">
        <v>10</v>
      </c>
      <c r="Q10" s="20">
        <v>18</v>
      </c>
    </row>
    <row r="11" spans="1:17" s="3" customFormat="1" ht="22.5" customHeight="1">
      <c r="A11" s="11">
        <v>11</v>
      </c>
      <c r="B11" s="23" t="s">
        <v>341</v>
      </c>
      <c r="C11" s="11" t="s">
        <v>346</v>
      </c>
      <c r="D11" s="11">
        <v>87</v>
      </c>
      <c r="E11" s="11">
        <v>6</v>
      </c>
      <c r="F11" s="13">
        <f t="shared" si="0"/>
        <v>43.5</v>
      </c>
      <c r="G11" s="13">
        <f t="shared" si="1"/>
        <v>21.75</v>
      </c>
      <c r="H11" s="11">
        <v>36.56</v>
      </c>
      <c r="I11" s="11">
        <v>49.86</v>
      </c>
      <c r="J11" s="11">
        <f t="shared" si="2"/>
        <v>86.42</v>
      </c>
      <c r="K11" s="11">
        <f t="shared" si="3"/>
        <v>43.21</v>
      </c>
      <c r="L11" s="13">
        <f t="shared" si="4"/>
        <v>64.96000000000001</v>
      </c>
      <c r="M11" s="11">
        <f t="shared" si="5"/>
        <v>8</v>
      </c>
      <c r="N11" s="11"/>
      <c r="O11" s="11"/>
      <c r="P11" s="11">
        <v>22</v>
      </c>
      <c r="Q11" s="20">
        <v>16</v>
      </c>
    </row>
    <row r="12" spans="1:17" s="3" customFormat="1" ht="22.5" customHeight="1">
      <c r="A12" s="11">
        <v>12</v>
      </c>
      <c r="B12" s="23" t="s">
        <v>341</v>
      </c>
      <c r="C12" s="11" t="s">
        <v>148</v>
      </c>
      <c r="D12" s="11">
        <v>87</v>
      </c>
      <c r="E12" s="11">
        <v>6</v>
      </c>
      <c r="F12" s="13">
        <f t="shared" si="0"/>
        <v>43.5</v>
      </c>
      <c r="G12" s="13">
        <f t="shared" si="1"/>
        <v>21.75</v>
      </c>
      <c r="H12" s="11">
        <v>34.62</v>
      </c>
      <c r="I12" s="11">
        <v>51</v>
      </c>
      <c r="J12" s="11">
        <f t="shared" si="2"/>
        <v>85.62</v>
      </c>
      <c r="K12" s="11">
        <f t="shared" si="3"/>
        <v>42.81</v>
      </c>
      <c r="L12" s="13">
        <f t="shared" si="4"/>
        <v>64.56</v>
      </c>
      <c r="M12" s="11">
        <f t="shared" si="5"/>
        <v>9</v>
      </c>
      <c r="N12" s="11"/>
      <c r="O12" s="11"/>
      <c r="P12" s="11">
        <v>7</v>
      </c>
      <c r="Q12" s="20">
        <v>9</v>
      </c>
    </row>
    <row r="13" spans="1:17" s="3" customFormat="1" ht="22.5" customHeight="1">
      <c r="A13" s="11">
        <v>17</v>
      </c>
      <c r="B13" s="23" t="s">
        <v>341</v>
      </c>
      <c r="C13" s="11" t="s">
        <v>125</v>
      </c>
      <c r="D13" s="11">
        <v>76</v>
      </c>
      <c r="E13" s="11">
        <v>13</v>
      </c>
      <c r="F13" s="13">
        <f t="shared" si="0"/>
        <v>38</v>
      </c>
      <c r="G13" s="13">
        <f t="shared" si="1"/>
        <v>19</v>
      </c>
      <c r="H13" s="11">
        <v>38.8</v>
      </c>
      <c r="I13" s="11">
        <v>50.98</v>
      </c>
      <c r="J13" s="11">
        <f t="shared" si="2"/>
        <v>89.78</v>
      </c>
      <c r="K13" s="11">
        <f t="shared" si="3"/>
        <v>44.89</v>
      </c>
      <c r="L13" s="13">
        <f t="shared" si="4"/>
        <v>63.89</v>
      </c>
      <c r="M13" s="11">
        <f t="shared" si="5"/>
        <v>10</v>
      </c>
      <c r="N13" s="11"/>
      <c r="O13" s="11"/>
      <c r="P13" s="11">
        <v>8</v>
      </c>
      <c r="Q13" s="20">
        <v>23</v>
      </c>
    </row>
    <row r="14" spans="1:17" s="3" customFormat="1" ht="22.5" customHeight="1">
      <c r="A14" s="11">
        <v>16</v>
      </c>
      <c r="B14" s="23" t="s">
        <v>341</v>
      </c>
      <c r="C14" s="11" t="s">
        <v>347</v>
      </c>
      <c r="D14" s="11">
        <v>77</v>
      </c>
      <c r="E14" s="11">
        <v>12</v>
      </c>
      <c r="F14" s="13">
        <f t="shared" si="0"/>
        <v>38.5</v>
      </c>
      <c r="G14" s="13">
        <f t="shared" si="1"/>
        <v>19.25</v>
      </c>
      <c r="H14" s="11">
        <v>33.38</v>
      </c>
      <c r="I14" s="11">
        <v>55.82</v>
      </c>
      <c r="J14" s="11">
        <f t="shared" si="2"/>
        <v>89.2</v>
      </c>
      <c r="K14" s="11">
        <f t="shared" si="3"/>
        <v>44.6</v>
      </c>
      <c r="L14" s="13">
        <f t="shared" si="4"/>
        <v>63.85</v>
      </c>
      <c r="M14" s="11">
        <f t="shared" si="5"/>
        <v>11</v>
      </c>
      <c r="N14" s="11"/>
      <c r="O14" s="11"/>
      <c r="P14" s="11">
        <v>23</v>
      </c>
      <c r="Q14" s="20">
        <v>24</v>
      </c>
    </row>
    <row r="15" spans="1:17" s="3" customFormat="1" ht="22.5" customHeight="1">
      <c r="A15" s="11">
        <v>22</v>
      </c>
      <c r="B15" s="23" t="s">
        <v>341</v>
      </c>
      <c r="C15" s="11" t="s">
        <v>348</v>
      </c>
      <c r="D15" s="11">
        <v>69.5</v>
      </c>
      <c r="E15" s="11">
        <v>17</v>
      </c>
      <c r="F15" s="13">
        <f t="shared" si="0"/>
        <v>34.75</v>
      </c>
      <c r="G15" s="13">
        <f t="shared" si="1"/>
        <v>17.375</v>
      </c>
      <c r="H15" s="11">
        <v>35.42</v>
      </c>
      <c r="I15" s="11">
        <v>57.36</v>
      </c>
      <c r="J15" s="11">
        <f t="shared" si="2"/>
        <v>92.78</v>
      </c>
      <c r="K15" s="11">
        <f t="shared" si="3"/>
        <v>46.39</v>
      </c>
      <c r="L15" s="13">
        <f t="shared" si="4"/>
        <v>63.765</v>
      </c>
      <c r="M15" s="11">
        <f t="shared" si="5"/>
        <v>12</v>
      </c>
      <c r="N15" s="11"/>
      <c r="O15" s="11"/>
      <c r="P15" s="11">
        <v>15</v>
      </c>
      <c r="Q15" s="20">
        <v>15</v>
      </c>
    </row>
    <row r="16" spans="1:17" s="3" customFormat="1" ht="22.5" customHeight="1">
      <c r="A16" s="11">
        <v>18</v>
      </c>
      <c r="B16" s="23" t="s">
        <v>341</v>
      </c>
      <c r="C16" s="11" t="s">
        <v>257</v>
      </c>
      <c r="D16" s="11">
        <v>75</v>
      </c>
      <c r="E16" s="11">
        <v>14</v>
      </c>
      <c r="F16" s="13">
        <f t="shared" si="0"/>
        <v>37.5</v>
      </c>
      <c r="G16" s="13">
        <f t="shared" si="1"/>
        <v>18.75</v>
      </c>
      <c r="H16" s="11">
        <v>33.14</v>
      </c>
      <c r="I16" s="11">
        <v>53.26</v>
      </c>
      <c r="J16" s="11">
        <f t="shared" si="2"/>
        <v>86.4</v>
      </c>
      <c r="K16" s="11">
        <f t="shared" si="3"/>
        <v>43.2</v>
      </c>
      <c r="L16" s="13">
        <f t="shared" si="4"/>
        <v>61.95</v>
      </c>
      <c r="M16" s="11">
        <f t="shared" si="5"/>
        <v>13</v>
      </c>
      <c r="N16" s="11"/>
      <c r="O16" s="11"/>
      <c r="P16" s="11">
        <v>21</v>
      </c>
      <c r="Q16" s="20">
        <v>22</v>
      </c>
    </row>
    <row r="17" spans="1:17" s="3" customFormat="1" ht="22.5" customHeight="1">
      <c r="A17" s="11">
        <v>21</v>
      </c>
      <c r="B17" s="23" t="s">
        <v>341</v>
      </c>
      <c r="C17" s="11" t="s">
        <v>281</v>
      </c>
      <c r="D17" s="11">
        <v>69.5</v>
      </c>
      <c r="E17" s="11">
        <v>17</v>
      </c>
      <c r="F17" s="13">
        <f t="shared" si="0"/>
        <v>34.75</v>
      </c>
      <c r="G17" s="13">
        <f t="shared" si="1"/>
        <v>17.375</v>
      </c>
      <c r="H17" s="11">
        <v>36.46</v>
      </c>
      <c r="I17" s="11">
        <v>50.32</v>
      </c>
      <c r="J17" s="11">
        <f t="shared" si="2"/>
        <v>86.78</v>
      </c>
      <c r="K17" s="11">
        <f t="shared" si="3"/>
        <v>43.39</v>
      </c>
      <c r="L17" s="13">
        <f t="shared" si="4"/>
        <v>60.765</v>
      </c>
      <c r="M17" s="11">
        <f t="shared" si="5"/>
        <v>14</v>
      </c>
      <c r="N17" s="11"/>
      <c r="O17" s="11"/>
      <c r="P17" s="11">
        <v>19</v>
      </c>
      <c r="Q17" s="20">
        <v>21</v>
      </c>
    </row>
    <row r="18" spans="1:17" s="3" customFormat="1" ht="22.5" customHeight="1">
      <c r="A18" s="11">
        <v>24</v>
      </c>
      <c r="B18" s="23" t="s">
        <v>341</v>
      </c>
      <c r="C18" s="11" t="s">
        <v>349</v>
      </c>
      <c r="D18" s="11">
        <v>66.5</v>
      </c>
      <c r="E18" s="11">
        <v>21</v>
      </c>
      <c r="F18" s="13">
        <f t="shared" si="0"/>
        <v>33.25</v>
      </c>
      <c r="G18" s="13">
        <f t="shared" si="1"/>
        <v>16.625</v>
      </c>
      <c r="H18" s="11">
        <v>31.48</v>
      </c>
      <c r="I18" s="11">
        <v>56.14</v>
      </c>
      <c r="J18" s="11">
        <f t="shared" si="2"/>
        <v>87.62</v>
      </c>
      <c r="K18" s="11">
        <f t="shared" si="3"/>
        <v>43.81</v>
      </c>
      <c r="L18" s="13">
        <f t="shared" si="4"/>
        <v>60.435</v>
      </c>
      <c r="M18" s="11">
        <f t="shared" si="5"/>
        <v>15</v>
      </c>
      <c r="N18" s="11"/>
      <c r="O18" s="11"/>
      <c r="P18" s="11">
        <v>20</v>
      </c>
      <c r="Q18" s="20">
        <v>8</v>
      </c>
    </row>
    <row r="19" spans="1:17" s="3" customFormat="1" ht="22.5" customHeight="1">
      <c r="A19" s="11">
        <v>20</v>
      </c>
      <c r="B19" s="23" t="s">
        <v>341</v>
      </c>
      <c r="C19" s="11" t="s">
        <v>350</v>
      </c>
      <c r="D19" s="11">
        <v>70</v>
      </c>
      <c r="E19" s="11">
        <v>16</v>
      </c>
      <c r="F19" s="13">
        <f t="shared" si="0"/>
        <v>35</v>
      </c>
      <c r="G19" s="13">
        <f t="shared" si="1"/>
        <v>17.5</v>
      </c>
      <c r="H19" s="11">
        <v>34.34</v>
      </c>
      <c r="I19" s="11">
        <v>49.54</v>
      </c>
      <c r="J19" s="11">
        <f t="shared" si="2"/>
        <v>83.88</v>
      </c>
      <c r="K19" s="11">
        <f t="shared" si="3"/>
        <v>41.94</v>
      </c>
      <c r="L19" s="13">
        <f t="shared" si="4"/>
        <v>59.44</v>
      </c>
      <c r="M19" s="11">
        <f t="shared" si="5"/>
        <v>16</v>
      </c>
      <c r="N19" s="11"/>
      <c r="O19" s="11"/>
      <c r="P19" s="11">
        <v>24</v>
      </c>
      <c r="Q19" s="20">
        <v>6</v>
      </c>
    </row>
    <row r="20" spans="1:17" s="3" customFormat="1" ht="22.5" customHeight="1">
      <c r="A20" s="11">
        <v>19</v>
      </c>
      <c r="B20" s="23" t="s">
        <v>341</v>
      </c>
      <c r="C20" s="11" t="s">
        <v>351</v>
      </c>
      <c r="D20" s="11">
        <v>70.5</v>
      </c>
      <c r="E20" s="11">
        <v>15</v>
      </c>
      <c r="F20" s="13">
        <f t="shared" si="0"/>
        <v>35.25</v>
      </c>
      <c r="G20" s="13">
        <f t="shared" si="1"/>
        <v>17.625</v>
      </c>
      <c r="H20" s="11">
        <v>34.76</v>
      </c>
      <c r="I20" s="11">
        <v>48.14</v>
      </c>
      <c r="J20" s="11">
        <f t="shared" si="2"/>
        <v>82.9</v>
      </c>
      <c r="K20" s="11">
        <f t="shared" si="3"/>
        <v>41.45</v>
      </c>
      <c r="L20" s="13">
        <f t="shared" si="4"/>
        <v>59.075</v>
      </c>
      <c r="M20" s="11">
        <f t="shared" si="5"/>
        <v>17</v>
      </c>
      <c r="N20" s="11"/>
      <c r="O20" s="11"/>
      <c r="P20" s="11">
        <v>17</v>
      </c>
      <c r="Q20" s="20">
        <v>19</v>
      </c>
    </row>
    <row r="21" spans="1:17" s="3" customFormat="1" ht="22.5" customHeight="1">
      <c r="A21" s="11">
        <v>15</v>
      </c>
      <c r="B21" s="23" t="s">
        <v>341</v>
      </c>
      <c r="C21" s="11" t="s">
        <v>262</v>
      </c>
      <c r="D21" s="11">
        <v>78</v>
      </c>
      <c r="E21" s="11">
        <v>11</v>
      </c>
      <c r="F21" s="13">
        <f t="shared" si="0"/>
        <v>39</v>
      </c>
      <c r="G21" s="13">
        <f t="shared" si="1"/>
        <v>19.5</v>
      </c>
      <c r="H21" s="11">
        <v>34.6</v>
      </c>
      <c r="I21" s="11">
        <v>43.2</v>
      </c>
      <c r="J21" s="11">
        <f t="shared" si="2"/>
        <v>77.80000000000001</v>
      </c>
      <c r="K21" s="11">
        <f t="shared" si="3"/>
        <v>38.900000000000006</v>
      </c>
      <c r="L21" s="13">
        <f t="shared" si="4"/>
        <v>58.400000000000006</v>
      </c>
      <c r="M21" s="11">
        <f t="shared" si="5"/>
        <v>18</v>
      </c>
      <c r="N21" s="11"/>
      <c r="O21" s="11"/>
      <c r="P21" s="11">
        <v>13</v>
      </c>
      <c r="Q21" s="20">
        <v>20</v>
      </c>
    </row>
    <row r="22" spans="1:17" s="3" customFormat="1" ht="22.5" customHeight="1">
      <c r="A22" s="11">
        <v>25</v>
      </c>
      <c r="B22" s="23" t="s">
        <v>341</v>
      </c>
      <c r="C22" s="11" t="s">
        <v>352</v>
      </c>
      <c r="D22" s="11">
        <v>66</v>
      </c>
      <c r="E22" s="11">
        <v>22</v>
      </c>
      <c r="F22" s="13">
        <f t="shared" si="0"/>
        <v>33</v>
      </c>
      <c r="G22" s="13">
        <f t="shared" si="1"/>
        <v>16.5</v>
      </c>
      <c r="H22" s="11">
        <v>33.42</v>
      </c>
      <c r="I22" s="11">
        <v>47.22</v>
      </c>
      <c r="J22" s="11">
        <f t="shared" si="2"/>
        <v>80.64</v>
      </c>
      <c r="K22" s="11">
        <f t="shared" si="3"/>
        <v>40.32</v>
      </c>
      <c r="L22" s="13">
        <f t="shared" si="4"/>
        <v>56.82</v>
      </c>
      <c r="M22" s="11">
        <f t="shared" si="5"/>
        <v>19</v>
      </c>
      <c r="N22" s="11"/>
      <c r="O22" s="11"/>
      <c r="P22" s="11">
        <v>12</v>
      </c>
      <c r="Q22" s="20">
        <v>12</v>
      </c>
    </row>
    <row r="23" spans="1:17" s="3" customFormat="1" ht="22.5" customHeight="1">
      <c r="A23" s="11">
        <v>6</v>
      </c>
      <c r="B23" s="23" t="s">
        <v>341</v>
      </c>
      <c r="C23" s="11" t="s">
        <v>353</v>
      </c>
      <c r="D23" s="11">
        <v>118.5</v>
      </c>
      <c r="E23" s="11">
        <v>1</v>
      </c>
      <c r="F23" s="13">
        <f t="shared" si="0"/>
        <v>59.25</v>
      </c>
      <c r="G23" s="13">
        <f t="shared" si="1"/>
        <v>29.625</v>
      </c>
      <c r="H23" s="11"/>
      <c r="I23" s="11"/>
      <c r="J23" s="11"/>
      <c r="K23" s="11"/>
      <c r="L23" s="13">
        <f t="shared" si="4"/>
        <v>29.625</v>
      </c>
      <c r="M23" s="11">
        <f t="shared" si="5"/>
        <v>20</v>
      </c>
      <c r="N23" s="11" t="s">
        <v>222</v>
      </c>
      <c r="O23" s="11"/>
      <c r="P23" s="11"/>
      <c r="Q23" s="11"/>
    </row>
    <row r="24" spans="1:16" ht="15">
      <c r="A24" s="21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5">
      <c r="A25" s="21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5">
      <c r="A26" s="21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5">
      <c r="A27" s="2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5">
      <c r="A28" s="2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5">
      <c r="A29" s="21"/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5">
      <c r="A30" s="2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5">
      <c r="A31" s="2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5">
      <c r="A32" s="21"/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15">
      <c r="A33" s="21"/>
      <c r="B33" s="22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5">
      <c r="A34" s="21"/>
      <c r="B34" s="22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5">
      <c r="A35" s="21"/>
      <c r="B35" s="22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5">
      <c r="A36" s="21"/>
      <c r="B36" s="2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15">
      <c r="A37" s="21"/>
      <c r="B37" s="2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5">
      <c r="A38" s="21"/>
      <c r="B38" s="22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5">
      <c r="A39" s="21"/>
      <c r="B39" s="22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5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15">
      <c r="A41" s="21"/>
      <c r="B41" s="22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15">
      <c r="A42" s="21"/>
      <c r="B42" s="22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5">
      <c r="A43" s="21"/>
      <c r="B43" s="22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5">
      <c r="A44" s="21"/>
      <c r="B44" s="22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</sheetData>
  <sheetProtection/>
  <mergeCells count="12">
    <mergeCell ref="A1:P1"/>
    <mergeCell ref="D2:G2"/>
    <mergeCell ref="H2:K2"/>
    <mergeCell ref="A2:A3"/>
    <mergeCell ref="B2:B3"/>
    <mergeCell ref="C2:C3"/>
    <mergeCell ref="L2:L3"/>
    <mergeCell ref="M2:M3"/>
    <mergeCell ref="N2:N3"/>
    <mergeCell ref="O2:O3"/>
    <mergeCell ref="P2:P3"/>
    <mergeCell ref="Q2:Q3"/>
  </mergeCells>
  <printOptions/>
  <pageMargins left="0.7" right="0.7" top="0.75" bottom="0.75" header="0.3" footer="0.3"/>
  <pageSetup horizontalDpi="600" verticalDpi="600" orientation="landscape" paperSize="9" scale="9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P12" sqref="P12"/>
    </sheetView>
  </sheetViews>
  <sheetFormatPr defaultColWidth="9.140625" defaultRowHeight="15"/>
  <cols>
    <col min="1" max="1" width="3.421875" style="4" customWidth="1"/>
    <col min="2" max="2" width="10.421875" style="15" customWidth="1"/>
    <col min="3" max="3" width="24.57421875" style="4" customWidth="1"/>
    <col min="4" max="4" width="6.8515625" style="4" customWidth="1"/>
    <col min="5" max="5" width="5.7109375" style="4" customWidth="1"/>
    <col min="6" max="6" width="9.28125" style="4" customWidth="1"/>
    <col min="7" max="7" width="9.140625" style="4" customWidth="1"/>
    <col min="8" max="8" width="8.00390625" style="4" customWidth="1"/>
    <col min="9" max="9" width="8.28125" style="4" customWidth="1"/>
    <col min="10" max="10" width="7.8515625" style="4" customWidth="1"/>
    <col min="11" max="11" width="5.57421875" style="4" customWidth="1"/>
    <col min="12" max="12" width="6.140625" style="4" customWidth="1"/>
    <col min="13" max="13" width="6.00390625" style="4" hidden="1" customWidth="1"/>
    <col min="14" max="14" width="7.14062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27.7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39.7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4" s="3" customFormat="1" ht="28.5" customHeight="1">
      <c r="A4" s="11">
        <v>10</v>
      </c>
      <c r="B4" s="23" t="s">
        <v>354</v>
      </c>
      <c r="C4" s="11" t="s">
        <v>182</v>
      </c>
      <c r="D4" s="11">
        <v>86</v>
      </c>
      <c r="E4" s="11">
        <v>3</v>
      </c>
      <c r="F4" s="13">
        <f>D4/200*100</f>
        <v>43</v>
      </c>
      <c r="G4" s="13">
        <f>F4*0.5</f>
        <v>21.5</v>
      </c>
      <c r="H4" s="11">
        <v>90.5</v>
      </c>
      <c r="I4" s="11">
        <f>H4*0.5</f>
        <v>45.25</v>
      </c>
      <c r="J4" s="13">
        <f>G4+I4</f>
        <v>66.75</v>
      </c>
      <c r="K4" s="11">
        <v>1</v>
      </c>
      <c r="L4" s="11"/>
      <c r="M4" s="11"/>
      <c r="N4" s="11">
        <v>8</v>
      </c>
    </row>
    <row r="5" spans="1:14" s="3" customFormat="1" ht="28.5" customHeight="1">
      <c r="A5" s="11">
        <v>8</v>
      </c>
      <c r="B5" s="23" t="s">
        <v>354</v>
      </c>
      <c r="C5" s="11" t="s">
        <v>145</v>
      </c>
      <c r="D5" s="11">
        <v>88.5</v>
      </c>
      <c r="E5" s="11">
        <v>1</v>
      </c>
      <c r="F5" s="13">
        <f>D5/200*100</f>
        <v>44.25</v>
      </c>
      <c r="G5" s="13">
        <f>F5*0.5</f>
        <v>22.125</v>
      </c>
      <c r="H5" s="11">
        <v>87.6</v>
      </c>
      <c r="I5" s="11">
        <f>H5*0.5</f>
        <v>43.8</v>
      </c>
      <c r="J5" s="13">
        <f>G5+I5</f>
        <v>65.925</v>
      </c>
      <c r="K5" s="11">
        <v>2</v>
      </c>
      <c r="L5" s="11"/>
      <c r="M5" s="11"/>
      <c r="N5" s="11">
        <v>10</v>
      </c>
    </row>
    <row r="6" spans="1:14" s="3" customFormat="1" ht="28.5" customHeight="1">
      <c r="A6" s="11">
        <v>12</v>
      </c>
      <c r="B6" s="23" t="s">
        <v>354</v>
      </c>
      <c r="C6" s="11" t="s">
        <v>59</v>
      </c>
      <c r="D6" s="11">
        <v>79</v>
      </c>
      <c r="E6" s="11">
        <v>5</v>
      </c>
      <c r="F6" s="13">
        <f>D6/200*100</f>
        <v>39.5</v>
      </c>
      <c r="G6" s="13">
        <f>F6*0.5</f>
        <v>19.75</v>
      </c>
      <c r="H6" s="11">
        <v>89.9</v>
      </c>
      <c r="I6" s="11">
        <f>H6*0.5</f>
        <v>44.95</v>
      </c>
      <c r="J6" s="13">
        <f>G6+I6</f>
        <v>64.7</v>
      </c>
      <c r="K6" s="11">
        <v>3</v>
      </c>
      <c r="L6" s="11"/>
      <c r="M6" s="11"/>
      <c r="N6" s="11">
        <v>11</v>
      </c>
    </row>
    <row r="7" spans="1:14" s="3" customFormat="1" ht="28.5" customHeight="1">
      <c r="A7" s="11">
        <v>9</v>
      </c>
      <c r="B7" s="23" t="s">
        <v>354</v>
      </c>
      <c r="C7" s="11" t="s">
        <v>355</v>
      </c>
      <c r="D7" s="11">
        <v>88</v>
      </c>
      <c r="E7" s="11">
        <v>2</v>
      </c>
      <c r="F7" s="13">
        <f>D7/200*100</f>
        <v>44</v>
      </c>
      <c r="G7" s="13">
        <f>F7*0.5</f>
        <v>22</v>
      </c>
      <c r="H7" s="11">
        <v>79.4</v>
      </c>
      <c r="I7" s="11">
        <f>H7*0.5</f>
        <v>39.7</v>
      </c>
      <c r="J7" s="13">
        <f>G7+I7</f>
        <v>61.7</v>
      </c>
      <c r="K7" s="11">
        <v>4</v>
      </c>
      <c r="L7" s="11"/>
      <c r="M7" s="11"/>
      <c r="N7" s="11">
        <v>9</v>
      </c>
    </row>
    <row r="8" spans="1:14" s="3" customFormat="1" ht="28.5" customHeight="1">
      <c r="A8" s="11">
        <v>11</v>
      </c>
      <c r="B8" s="23" t="s">
        <v>354</v>
      </c>
      <c r="C8" s="11" t="s">
        <v>134</v>
      </c>
      <c r="D8" s="11">
        <v>84</v>
      </c>
      <c r="E8" s="11">
        <v>4</v>
      </c>
      <c r="F8" s="13">
        <f>D8/200*100</f>
        <v>42</v>
      </c>
      <c r="G8" s="13">
        <f>F8*0.5</f>
        <v>21</v>
      </c>
      <c r="H8" s="11">
        <v>81.2</v>
      </c>
      <c r="I8" s="11">
        <f>H8*0.5</f>
        <v>40.6</v>
      </c>
      <c r="J8" s="13">
        <f>G8+I8</f>
        <v>61.6</v>
      </c>
      <c r="K8" s="11">
        <v>5</v>
      </c>
      <c r="L8" s="11"/>
      <c r="M8" s="11"/>
      <c r="N8" s="11">
        <v>12</v>
      </c>
    </row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7" right="0.7" top="0.75" bottom="0.75" header="0.3" footer="0.3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S25"/>
  <sheetViews>
    <sheetView workbookViewId="0" topLeftCell="A1">
      <selection activeCell="W24" sqref="W24"/>
    </sheetView>
  </sheetViews>
  <sheetFormatPr defaultColWidth="9.140625" defaultRowHeight="15"/>
  <cols>
    <col min="1" max="1" width="3.421875" style="4" customWidth="1"/>
    <col min="2" max="2" width="10.57421875" style="15" customWidth="1"/>
    <col min="3" max="3" width="22.7109375" style="4" customWidth="1"/>
    <col min="4" max="4" width="6.8515625" style="4" customWidth="1"/>
    <col min="5" max="5" width="3.8515625" style="4" customWidth="1"/>
    <col min="6" max="6" width="6.7109375" style="4" customWidth="1"/>
    <col min="7" max="7" width="7.8515625" style="4" customWidth="1"/>
    <col min="8" max="8" width="8.28125" style="4" customWidth="1"/>
    <col min="9" max="9" width="6.7109375" style="4" customWidth="1"/>
    <col min="10" max="11" width="7.57421875" style="4" customWidth="1"/>
    <col min="12" max="12" width="7.140625" style="4" customWidth="1"/>
    <col min="13" max="13" width="7.8515625" style="4" customWidth="1"/>
    <col min="14" max="14" width="4.7109375" style="4" customWidth="1"/>
    <col min="15" max="15" width="6.8515625" style="4" hidden="1" customWidth="1"/>
    <col min="16" max="16" width="6.00390625" style="4" hidden="1" customWidth="1"/>
    <col min="17" max="17" width="7.140625" style="4" hidden="1" customWidth="1"/>
    <col min="18" max="18" width="6.7109375" style="4" customWidth="1"/>
    <col min="19" max="19" width="7.140625" style="4" customWidth="1"/>
    <col min="20" max="16384" width="9.140625" style="4" customWidth="1"/>
  </cols>
  <sheetData>
    <row r="1" spans="1:17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9" s="2" customFormat="1" ht="17.2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/>
      <c r="K2" s="7"/>
      <c r="L2" s="7"/>
      <c r="M2" s="7" t="s">
        <v>6</v>
      </c>
      <c r="N2" s="7" t="s">
        <v>8</v>
      </c>
      <c r="O2" s="7" t="s">
        <v>9</v>
      </c>
      <c r="P2" s="7" t="s">
        <v>11</v>
      </c>
      <c r="Q2" s="7" t="s">
        <v>12</v>
      </c>
      <c r="R2" s="7" t="s">
        <v>72</v>
      </c>
      <c r="S2" s="7" t="s">
        <v>73</v>
      </c>
    </row>
    <row r="3" spans="1:19" s="2" customFormat="1" ht="4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74</v>
      </c>
      <c r="I3" s="7" t="s">
        <v>75</v>
      </c>
      <c r="J3" s="7" t="s">
        <v>76</v>
      </c>
      <c r="K3" s="7" t="s">
        <v>69</v>
      </c>
      <c r="L3" s="7" t="s">
        <v>17</v>
      </c>
      <c r="M3" s="7"/>
      <c r="N3" s="7"/>
      <c r="O3" s="7"/>
      <c r="P3" s="7"/>
      <c r="Q3" s="7"/>
      <c r="R3" s="7"/>
      <c r="S3" s="7"/>
    </row>
    <row r="4" spans="1:19" s="30" customFormat="1" ht="16.5" customHeight="1">
      <c r="A4" s="16">
        <v>17</v>
      </c>
      <c r="B4" s="23" t="s">
        <v>356</v>
      </c>
      <c r="C4" s="16" t="s">
        <v>357</v>
      </c>
      <c r="D4" s="16">
        <v>140</v>
      </c>
      <c r="E4" s="16">
        <v>1</v>
      </c>
      <c r="F4" s="16">
        <f aca="true" t="shared" si="0" ref="F4:F25">D4/2</f>
        <v>70</v>
      </c>
      <c r="G4" s="16">
        <f aca="true" t="shared" si="1" ref="G4:G25">F4/2</f>
        <v>35</v>
      </c>
      <c r="H4" s="16">
        <v>13.34</v>
      </c>
      <c r="I4" s="16">
        <v>38</v>
      </c>
      <c r="J4" s="16">
        <v>35.5</v>
      </c>
      <c r="K4" s="11">
        <f aca="true" t="shared" si="2" ref="K4:K25">SUM(H4:J4)</f>
        <v>86.84</v>
      </c>
      <c r="L4" s="11">
        <f aca="true" t="shared" si="3" ref="L4:L25">K4/2</f>
        <v>43.42</v>
      </c>
      <c r="M4" s="11">
        <f aca="true" t="shared" si="4" ref="M4:M25">G4+L4</f>
        <v>78.42</v>
      </c>
      <c r="N4" s="16">
        <f>RANK(M4,$M$4:$M$25)</f>
        <v>1</v>
      </c>
      <c r="O4" s="16"/>
      <c r="P4" s="16"/>
      <c r="Q4" s="16"/>
      <c r="R4" s="19">
        <v>17</v>
      </c>
      <c r="S4" s="19">
        <v>13</v>
      </c>
    </row>
    <row r="5" spans="1:19" s="30" customFormat="1" ht="20.25" customHeight="1">
      <c r="A5" s="16">
        <v>8</v>
      </c>
      <c r="B5" s="12" t="s">
        <v>356</v>
      </c>
      <c r="C5" s="16" t="s">
        <v>358</v>
      </c>
      <c r="D5" s="16">
        <v>131</v>
      </c>
      <c r="E5" s="16">
        <v>4</v>
      </c>
      <c r="F5" s="16">
        <f t="shared" si="0"/>
        <v>65.5</v>
      </c>
      <c r="G5" s="16">
        <f t="shared" si="1"/>
        <v>32.75</v>
      </c>
      <c r="H5" s="16">
        <v>16.92</v>
      </c>
      <c r="I5" s="16">
        <v>36.4</v>
      </c>
      <c r="J5" s="16">
        <v>35.88</v>
      </c>
      <c r="K5" s="11">
        <f t="shared" si="2"/>
        <v>89.2</v>
      </c>
      <c r="L5" s="11">
        <f t="shared" si="3"/>
        <v>44.6</v>
      </c>
      <c r="M5" s="11">
        <f t="shared" si="4"/>
        <v>77.35</v>
      </c>
      <c r="N5" s="16">
        <f>RANK(M5,$M$4:$M$25)</f>
        <v>2</v>
      </c>
      <c r="O5" s="16"/>
      <c r="P5" s="16"/>
      <c r="Q5" s="16"/>
      <c r="R5" s="19">
        <v>8</v>
      </c>
      <c r="S5" s="19">
        <v>14</v>
      </c>
    </row>
    <row r="6" spans="1:19" s="30" customFormat="1" ht="20.25" customHeight="1">
      <c r="A6" s="16">
        <v>14</v>
      </c>
      <c r="B6" s="12" t="s">
        <v>356</v>
      </c>
      <c r="C6" s="16" t="s">
        <v>26</v>
      </c>
      <c r="D6" s="16">
        <v>135</v>
      </c>
      <c r="E6" s="16">
        <v>3</v>
      </c>
      <c r="F6" s="16">
        <f t="shared" si="0"/>
        <v>67.5</v>
      </c>
      <c r="G6" s="16">
        <f t="shared" si="1"/>
        <v>33.75</v>
      </c>
      <c r="H6" s="16">
        <v>16.82</v>
      </c>
      <c r="I6" s="16">
        <v>33.34</v>
      </c>
      <c r="J6" s="16">
        <v>36.62</v>
      </c>
      <c r="K6" s="11">
        <f t="shared" si="2"/>
        <v>86.78</v>
      </c>
      <c r="L6" s="11">
        <f t="shared" si="3"/>
        <v>43.39</v>
      </c>
      <c r="M6" s="11">
        <f t="shared" si="4"/>
        <v>77.14</v>
      </c>
      <c r="N6" s="16">
        <f>RANK(M6,$M$4:$M$25)</f>
        <v>3</v>
      </c>
      <c r="O6" s="16"/>
      <c r="P6" s="16"/>
      <c r="Q6" s="16"/>
      <c r="R6" s="20">
        <v>14</v>
      </c>
      <c r="S6" s="19">
        <v>25</v>
      </c>
    </row>
    <row r="7" spans="1:19" s="30" customFormat="1" ht="20.25" customHeight="1">
      <c r="A7" s="16">
        <v>16</v>
      </c>
      <c r="B7" s="23" t="s">
        <v>356</v>
      </c>
      <c r="C7" s="16" t="s">
        <v>180</v>
      </c>
      <c r="D7" s="16">
        <v>135.5</v>
      </c>
      <c r="E7" s="16">
        <v>2</v>
      </c>
      <c r="F7" s="16">
        <f t="shared" si="0"/>
        <v>67.75</v>
      </c>
      <c r="G7" s="16">
        <f t="shared" si="1"/>
        <v>33.875</v>
      </c>
      <c r="H7" s="16">
        <v>15.88</v>
      </c>
      <c r="I7" s="16">
        <v>36.2</v>
      </c>
      <c r="J7" s="16">
        <v>31.5</v>
      </c>
      <c r="K7" s="11">
        <f t="shared" si="2"/>
        <v>83.58000000000001</v>
      </c>
      <c r="L7" s="11">
        <f t="shared" si="3"/>
        <v>41.790000000000006</v>
      </c>
      <c r="M7" s="11">
        <f t="shared" si="4"/>
        <v>75.665</v>
      </c>
      <c r="N7" s="16">
        <f>RANK(M7,$M$4:$M$25)</f>
        <v>4</v>
      </c>
      <c r="O7" s="16"/>
      <c r="P7" s="16"/>
      <c r="Q7" s="16"/>
      <c r="R7" s="20">
        <v>16</v>
      </c>
      <c r="S7" s="19">
        <v>22</v>
      </c>
    </row>
    <row r="8" spans="1:19" s="30" customFormat="1" ht="20.25" customHeight="1">
      <c r="A8" s="16">
        <v>22</v>
      </c>
      <c r="B8" s="23" t="s">
        <v>356</v>
      </c>
      <c r="C8" s="16" t="s">
        <v>359</v>
      </c>
      <c r="D8" s="16">
        <v>128</v>
      </c>
      <c r="E8" s="16">
        <v>5</v>
      </c>
      <c r="F8" s="16">
        <f t="shared" si="0"/>
        <v>64</v>
      </c>
      <c r="G8" s="16">
        <f t="shared" si="1"/>
        <v>32</v>
      </c>
      <c r="H8" s="16">
        <v>12.3</v>
      </c>
      <c r="I8" s="16">
        <v>36.52</v>
      </c>
      <c r="J8" s="16">
        <v>37.16</v>
      </c>
      <c r="K8" s="11">
        <f t="shared" si="2"/>
        <v>85.98</v>
      </c>
      <c r="L8" s="11">
        <f t="shared" si="3"/>
        <v>42.99</v>
      </c>
      <c r="M8" s="11">
        <f t="shared" si="4"/>
        <v>74.99000000000001</v>
      </c>
      <c r="N8" s="16">
        <f>RANK(M8,$M$4:$M$25)</f>
        <v>5</v>
      </c>
      <c r="O8" s="16"/>
      <c r="P8" s="16"/>
      <c r="Q8" s="16"/>
      <c r="R8" s="20">
        <v>22</v>
      </c>
      <c r="S8" s="19">
        <v>24</v>
      </c>
    </row>
    <row r="9" spans="1:19" s="30" customFormat="1" ht="20.25" customHeight="1">
      <c r="A9" s="16">
        <v>12</v>
      </c>
      <c r="B9" s="12" t="s">
        <v>356</v>
      </c>
      <c r="C9" s="16" t="s">
        <v>143</v>
      </c>
      <c r="D9" s="16">
        <v>124</v>
      </c>
      <c r="E9" s="16">
        <v>6</v>
      </c>
      <c r="F9" s="16">
        <f t="shared" si="0"/>
        <v>62</v>
      </c>
      <c r="G9" s="16">
        <f t="shared" si="1"/>
        <v>31</v>
      </c>
      <c r="H9" s="16">
        <v>17.02</v>
      </c>
      <c r="I9" s="16">
        <v>33.6</v>
      </c>
      <c r="J9" s="16">
        <v>37.22</v>
      </c>
      <c r="K9" s="11">
        <f t="shared" si="2"/>
        <v>87.84</v>
      </c>
      <c r="L9" s="11">
        <f t="shared" si="3"/>
        <v>43.92</v>
      </c>
      <c r="M9" s="11">
        <f t="shared" si="4"/>
        <v>74.92</v>
      </c>
      <c r="N9" s="16">
        <f>RANK(M9,$M$4:$M$25)</f>
        <v>6</v>
      </c>
      <c r="O9" s="16"/>
      <c r="P9" s="16"/>
      <c r="Q9" s="16"/>
      <c r="R9" s="20">
        <v>12</v>
      </c>
      <c r="S9" s="19">
        <v>21</v>
      </c>
    </row>
    <row r="10" spans="1:19" s="30" customFormat="1" ht="20.25" customHeight="1">
      <c r="A10" s="16">
        <v>6</v>
      </c>
      <c r="B10" s="12" t="s">
        <v>356</v>
      </c>
      <c r="C10" s="16" t="s">
        <v>360</v>
      </c>
      <c r="D10" s="16">
        <v>121.5</v>
      </c>
      <c r="E10" s="16">
        <v>7</v>
      </c>
      <c r="F10" s="16">
        <f t="shared" si="0"/>
        <v>60.75</v>
      </c>
      <c r="G10" s="16">
        <f t="shared" si="1"/>
        <v>30.375</v>
      </c>
      <c r="H10" s="16">
        <v>16.26</v>
      </c>
      <c r="I10" s="16">
        <v>33.2</v>
      </c>
      <c r="J10" s="16">
        <v>33.7</v>
      </c>
      <c r="K10" s="11">
        <f t="shared" si="2"/>
        <v>83.16000000000001</v>
      </c>
      <c r="L10" s="11">
        <f t="shared" si="3"/>
        <v>41.580000000000005</v>
      </c>
      <c r="M10" s="11">
        <f t="shared" si="4"/>
        <v>71.95500000000001</v>
      </c>
      <c r="N10" s="16">
        <f>RANK(M10,$M$4:$M$25)</f>
        <v>7</v>
      </c>
      <c r="O10" s="16"/>
      <c r="P10" s="16"/>
      <c r="Q10" s="16"/>
      <c r="R10" s="20">
        <v>6</v>
      </c>
      <c r="S10" s="19">
        <v>18</v>
      </c>
    </row>
    <row r="11" spans="1:19" s="30" customFormat="1" ht="20.25" customHeight="1">
      <c r="A11" s="16">
        <v>10</v>
      </c>
      <c r="B11" s="12" t="s">
        <v>356</v>
      </c>
      <c r="C11" s="16" t="s">
        <v>361</v>
      </c>
      <c r="D11" s="16">
        <v>110</v>
      </c>
      <c r="E11" s="16">
        <v>8</v>
      </c>
      <c r="F11" s="16">
        <f t="shared" si="0"/>
        <v>55</v>
      </c>
      <c r="G11" s="16">
        <f t="shared" si="1"/>
        <v>27.5</v>
      </c>
      <c r="H11" s="16">
        <v>17.32</v>
      </c>
      <c r="I11" s="16">
        <v>33.6</v>
      </c>
      <c r="J11" s="16">
        <v>32.62</v>
      </c>
      <c r="K11" s="11">
        <f t="shared" si="2"/>
        <v>83.53999999999999</v>
      </c>
      <c r="L11" s="11">
        <f t="shared" si="3"/>
        <v>41.769999999999996</v>
      </c>
      <c r="M11" s="11">
        <f t="shared" si="4"/>
        <v>69.27</v>
      </c>
      <c r="N11" s="16">
        <f>RANK(M11,$M$4:$M$25)</f>
        <v>8</v>
      </c>
      <c r="O11" s="16"/>
      <c r="P11" s="16"/>
      <c r="Q11" s="16"/>
      <c r="R11" s="19">
        <v>10</v>
      </c>
      <c r="S11" s="19">
        <v>6</v>
      </c>
    </row>
    <row r="12" spans="1:19" s="30" customFormat="1" ht="20.25" customHeight="1">
      <c r="A12" s="16">
        <v>4</v>
      </c>
      <c r="B12" s="12" t="s">
        <v>356</v>
      </c>
      <c r="C12" s="16" t="s">
        <v>31</v>
      </c>
      <c r="D12" s="16">
        <v>110</v>
      </c>
      <c r="E12" s="16">
        <v>8</v>
      </c>
      <c r="F12" s="16">
        <f t="shared" si="0"/>
        <v>55</v>
      </c>
      <c r="G12" s="16">
        <f t="shared" si="1"/>
        <v>27.5</v>
      </c>
      <c r="H12" s="16">
        <v>12.3</v>
      </c>
      <c r="I12" s="16">
        <v>33.5</v>
      </c>
      <c r="J12" s="16">
        <v>33.6</v>
      </c>
      <c r="K12" s="11">
        <f t="shared" si="2"/>
        <v>79.4</v>
      </c>
      <c r="L12" s="11">
        <f t="shared" si="3"/>
        <v>39.7</v>
      </c>
      <c r="M12" s="11">
        <f t="shared" si="4"/>
        <v>67.2</v>
      </c>
      <c r="N12" s="16">
        <f>RANK(M12,$M$4:$M$25)</f>
        <v>9</v>
      </c>
      <c r="O12" s="16"/>
      <c r="P12" s="16"/>
      <c r="Q12" s="16"/>
      <c r="R12" s="19">
        <v>4</v>
      </c>
      <c r="S12" s="19">
        <v>11</v>
      </c>
    </row>
    <row r="13" spans="1:19" s="3" customFormat="1" ht="20.25" customHeight="1">
      <c r="A13" s="16">
        <v>23</v>
      </c>
      <c r="B13" s="23" t="s">
        <v>356</v>
      </c>
      <c r="C13" s="16" t="s">
        <v>362</v>
      </c>
      <c r="D13" s="11">
        <v>88</v>
      </c>
      <c r="E13" s="11">
        <v>14</v>
      </c>
      <c r="F13" s="16">
        <f t="shared" si="0"/>
        <v>44</v>
      </c>
      <c r="G13" s="16">
        <f t="shared" si="1"/>
        <v>22</v>
      </c>
      <c r="H13" s="16">
        <v>11.46</v>
      </c>
      <c r="I13" s="16">
        <v>36</v>
      </c>
      <c r="J13" s="11">
        <v>35.3</v>
      </c>
      <c r="K13" s="11">
        <f t="shared" si="2"/>
        <v>82.75999999999999</v>
      </c>
      <c r="L13" s="11">
        <f t="shared" si="3"/>
        <v>41.379999999999995</v>
      </c>
      <c r="M13" s="11">
        <f t="shared" si="4"/>
        <v>63.379999999999995</v>
      </c>
      <c r="N13" s="16">
        <f>RANK(M13,$M$4:$M$25)</f>
        <v>10</v>
      </c>
      <c r="O13" s="11"/>
      <c r="P13" s="11"/>
      <c r="Q13" s="11"/>
      <c r="R13" s="19">
        <v>23</v>
      </c>
      <c r="S13" s="20">
        <v>8</v>
      </c>
    </row>
    <row r="14" spans="1:19" s="3" customFormat="1" ht="20.25" customHeight="1">
      <c r="A14" s="16">
        <v>2</v>
      </c>
      <c r="B14" s="12" t="s">
        <v>356</v>
      </c>
      <c r="C14" s="11" t="s">
        <v>363</v>
      </c>
      <c r="D14" s="11">
        <v>91.5</v>
      </c>
      <c r="E14" s="11">
        <v>13</v>
      </c>
      <c r="F14" s="16">
        <f t="shared" si="0"/>
        <v>45.75</v>
      </c>
      <c r="G14" s="16">
        <f t="shared" si="1"/>
        <v>22.875</v>
      </c>
      <c r="H14" s="16">
        <v>13.14</v>
      </c>
      <c r="I14" s="16">
        <v>32.7</v>
      </c>
      <c r="J14" s="11">
        <v>33.6</v>
      </c>
      <c r="K14" s="11">
        <f t="shared" si="2"/>
        <v>79.44</v>
      </c>
      <c r="L14" s="11">
        <f t="shared" si="3"/>
        <v>39.72</v>
      </c>
      <c r="M14" s="11">
        <f t="shared" si="4"/>
        <v>62.595</v>
      </c>
      <c r="N14" s="16">
        <f>RANK(M14,$M$4:$M$25)</f>
        <v>11</v>
      </c>
      <c r="O14" s="11"/>
      <c r="P14" s="11"/>
      <c r="Q14" s="11"/>
      <c r="R14" s="20">
        <v>2</v>
      </c>
      <c r="S14" s="19">
        <v>12</v>
      </c>
    </row>
    <row r="15" spans="1:19" s="3" customFormat="1" ht="20.25" customHeight="1">
      <c r="A15" s="16">
        <v>15</v>
      </c>
      <c r="B15" s="12" t="s">
        <v>356</v>
      </c>
      <c r="C15" s="16" t="s">
        <v>364</v>
      </c>
      <c r="D15" s="16">
        <v>102.5</v>
      </c>
      <c r="E15" s="16">
        <v>10</v>
      </c>
      <c r="F15" s="16">
        <f t="shared" si="0"/>
        <v>51.25</v>
      </c>
      <c r="G15" s="16">
        <f t="shared" si="1"/>
        <v>25.625</v>
      </c>
      <c r="H15" s="16">
        <v>10</v>
      </c>
      <c r="I15" s="16">
        <v>30.16</v>
      </c>
      <c r="J15" s="16">
        <v>32.6</v>
      </c>
      <c r="K15" s="11">
        <f t="shared" si="2"/>
        <v>72.75999999999999</v>
      </c>
      <c r="L15" s="11">
        <f t="shared" si="3"/>
        <v>36.379999999999995</v>
      </c>
      <c r="M15" s="11">
        <f t="shared" si="4"/>
        <v>62.004999999999995</v>
      </c>
      <c r="N15" s="16">
        <f>RANK(M15,$M$4:$M$25)</f>
        <v>12</v>
      </c>
      <c r="O15" s="16"/>
      <c r="P15" s="16"/>
      <c r="Q15" s="16"/>
      <c r="R15" s="20">
        <v>15</v>
      </c>
      <c r="S15" s="19">
        <v>17</v>
      </c>
    </row>
    <row r="16" spans="1:19" s="3" customFormat="1" ht="20.25" customHeight="1">
      <c r="A16" s="16">
        <v>21</v>
      </c>
      <c r="B16" s="23" t="s">
        <v>356</v>
      </c>
      <c r="C16" s="16" t="s">
        <v>125</v>
      </c>
      <c r="D16" s="16">
        <v>101</v>
      </c>
      <c r="E16" s="16">
        <v>11</v>
      </c>
      <c r="F16" s="16">
        <f t="shared" si="0"/>
        <v>50.5</v>
      </c>
      <c r="G16" s="16">
        <f t="shared" si="1"/>
        <v>25.25</v>
      </c>
      <c r="H16" s="16">
        <v>10.4</v>
      </c>
      <c r="I16" s="16">
        <v>31.5</v>
      </c>
      <c r="J16" s="16">
        <v>30.7</v>
      </c>
      <c r="K16" s="11">
        <f t="shared" si="2"/>
        <v>72.6</v>
      </c>
      <c r="L16" s="11">
        <f t="shared" si="3"/>
        <v>36.3</v>
      </c>
      <c r="M16" s="11">
        <f t="shared" si="4"/>
        <v>61.55</v>
      </c>
      <c r="N16" s="16">
        <f>RANK(M16,$M$4:$M$25)</f>
        <v>13</v>
      </c>
      <c r="O16" s="16"/>
      <c r="P16" s="16"/>
      <c r="Q16" s="16"/>
      <c r="R16" s="20">
        <v>21</v>
      </c>
      <c r="S16" s="19">
        <v>23</v>
      </c>
    </row>
    <row r="17" spans="1:19" s="3" customFormat="1" ht="20.25" customHeight="1">
      <c r="A17" s="16">
        <v>25</v>
      </c>
      <c r="B17" s="23" t="s">
        <v>356</v>
      </c>
      <c r="C17" s="16" t="s">
        <v>365</v>
      </c>
      <c r="D17" s="16">
        <v>99.5</v>
      </c>
      <c r="E17" s="16">
        <v>12</v>
      </c>
      <c r="F17" s="16">
        <f t="shared" si="0"/>
        <v>49.75</v>
      </c>
      <c r="G17" s="16">
        <f t="shared" si="1"/>
        <v>24.875</v>
      </c>
      <c r="H17" s="16">
        <v>10</v>
      </c>
      <c r="I17" s="16">
        <v>30.4</v>
      </c>
      <c r="J17" s="16">
        <v>32.6</v>
      </c>
      <c r="K17" s="11">
        <f t="shared" si="2"/>
        <v>73</v>
      </c>
      <c r="L17" s="11">
        <f t="shared" si="3"/>
        <v>36.5</v>
      </c>
      <c r="M17" s="11">
        <f t="shared" si="4"/>
        <v>61.375</v>
      </c>
      <c r="N17" s="16">
        <f>RANK(M17,$M$4:$M$25)</f>
        <v>14</v>
      </c>
      <c r="O17" s="16"/>
      <c r="P17" s="16"/>
      <c r="Q17" s="16"/>
      <c r="R17" s="19">
        <v>25</v>
      </c>
      <c r="S17" s="19">
        <v>10</v>
      </c>
    </row>
    <row r="18" spans="1:19" s="3" customFormat="1" ht="20.25" customHeight="1">
      <c r="A18" s="16">
        <v>1</v>
      </c>
      <c r="B18" s="12" t="s">
        <v>356</v>
      </c>
      <c r="C18" s="11" t="s">
        <v>350</v>
      </c>
      <c r="D18" s="11">
        <v>79</v>
      </c>
      <c r="E18" s="11">
        <v>18</v>
      </c>
      <c r="F18" s="16">
        <f t="shared" si="0"/>
        <v>39.5</v>
      </c>
      <c r="G18" s="16">
        <f t="shared" si="1"/>
        <v>19.75</v>
      </c>
      <c r="H18" s="16">
        <v>12.1</v>
      </c>
      <c r="I18" s="16">
        <v>33.52</v>
      </c>
      <c r="J18" s="11">
        <v>34.86</v>
      </c>
      <c r="K18" s="11">
        <f t="shared" si="2"/>
        <v>80.48</v>
      </c>
      <c r="L18" s="11">
        <f t="shared" si="3"/>
        <v>40.24</v>
      </c>
      <c r="M18" s="11">
        <f t="shared" si="4"/>
        <v>59.99</v>
      </c>
      <c r="N18" s="16">
        <f>RANK(M18,$M$4:$M$25)</f>
        <v>15</v>
      </c>
      <c r="O18" s="11"/>
      <c r="P18" s="11"/>
      <c r="Q18" s="11"/>
      <c r="R18" s="20">
        <v>1</v>
      </c>
      <c r="S18" s="19">
        <v>1</v>
      </c>
    </row>
    <row r="19" spans="1:19" s="3" customFormat="1" ht="20.25" customHeight="1">
      <c r="A19" s="16">
        <v>9</v>
      </c>
      <c r="B19" s="12" t="s">
        <v>356</v>
      </c>
      <c r="C19" s="16" t="s">
        <v>366</v>
      </c>
      <c r="D19" s="11">
        <v>85.5</v>
      </c>
      <c r="E19" s="11">
        <v>15</v>
      </c>
      <c r="F19" s="16">
        <f t="shared" si="0"/>
        <v>42.75</v>
      </c>
      <c r="G19" s="16">
        <f t="shared" si="1"/>
        <v>21.375</v>
      </c>
      <c r="H19" s="16">
        <v>9.8</v>
      </c>
      <c r="I19" s="16">
        <v>31</v>
      </c>
      <c r="J19" s="11">
        <v>32.7</v>
      </c>
      <c r="K19" s="11">
        <f t="shared" si="2"/>
        <v>73.5</v>
      </c>
      <c r="L19" s="11">
        <f t="shared" si="3"/>
        <v>36.75</v>
      </c>
      <c r="M19" s="11">
        <f t="shared" si="4"/>
        <v>58.125</v>
      </c>
      <c r="N19" s="16">
        <f>RANK(M19,$M$4:$M$25)</f>
        <v>16</v>
      </c>
      <c r="O19" s="11"/>
      <c r="P19" s="11"/>
      <c r="Q19" s="11"/>
      <c r="R19" s="19">
        <v>9</v>
      </c>
      <c r="S19" s="20">
        <v>9</v>
      </c>
    </row>
    <row r="20" spans="1:19" s="3" customFormat="1" ht="20.25" customHeight="1">
      <c r="A20" s="16">
        <v>13</v>
      </c>
      <c r="B20" s="12" t="s">
        <v>356</v>
      </c>
      <c r="C20" s="16" t="s">
        <v>343</v>
      </c>
      <c r="D20" s="11">
        <v>76.5</v>
      </c>
      <c r="E20" s="11">
        <v>20</v>
      </c>
      <c r="F20" s="16">
        <f t="shared" si="0"/>
        <v>38.25</v>
      </c>
      <c r="G20" s="16">
        <f t="shared" si="1"/>
        <v>19.125</v>
      </c>
      <c r="H20" s="16">
        <v>10.4</v>
      </c>
      <c r="I20" s="16">
        <v>32.6</v>
      </c>
      <c r="J20" s="11">
        <v>33.3</v>
      </c>
      <c r="K20" s="11">
        <f t="shared" si="2"/>
        <v>76.3</v>
      </c>
      <c r="L20" s="11">
        <f t="shared" si="3"/>
        <v>38.15</v>
      </c>
      <c r="M20" s="11">
        <f t="shared" si="4"/>
        <v>57.275</v>
      </c>
      <c r="N20" s="16">
        <f>RANK(M20,$M$4:$M$25)</f>
        <v>17</v>
      </c>
      <c r="O20" s="11"/>
      <c r="P20" s="11"/>
      <c r="Q20" s="11"/>
      <c r="R20" s="19">
        <v>13</v>
      </c>
      <c r="S20" s="20">
        <v>5</v>
      </c>
    </row>
    <row r="21" spans="1:19" s="3" customFormat="1" ht="20.25" customHeight="1">
      <c r="A21" s="16">
        <v>7</v>
      </c>
      <c r="B21" s="12" t="s">
        <v>356</v>
      </c>
      <c r="C21" s="16" t="s">
        <v>157</v>
      </c>
      <c r="D21" s="11">
        <v>85.5</v>
      </c>
      <c r="E21" s="11">
        <v>15</v>
      </c>
      <c r="F21" s="16">
        <f t="shared" si="0"/>
        <v>42.75</v>
      </c>
      <c r="G21" s="16">
        <f t="shared" si="1"/>
        <v>21.375</v>
      </c>
      <c r="H21" s="16">
        <v>9.8</v>
      </c>
      <c r="I21" s="16">
        <v>29.9</v>
      </c>
      <c r="J21" s="11">
        <v>30.8</v>
      </c>
      <c r="K21" s="11">
        <f t="shared" si="2"/>
        <v>70.5</v>
      </c>
      <c r="L21" s="11">
        <f t="shared" si="3"/>
        <v>35.25</v>
      </c>
      <c r="M21" s="11">
        <f t="shared" si="4"/>
        <v>56.625</v>
      </c>
      <c r="N21" s="16">
        <f>RANK(M21,$M$4:$M$25)</f>
        <v>18</v>
      </c>
      <c r="O21" s="11"/>
      <c r="P21" s="11"/>
      <c r="Q21" s="11"/>
      <c r="R21" s="19">
        <v>7</v>
      </c>
      <c r="S21" s="20">
        <v>4</v>
      </c>
    </row>
    <row r="22" spans="1:19" s="3" customFormat="1" ht="20.25" customHeight="1">
      <c r="A22" s="16">
        <v>19</v>
      </c>
      <c r="B22" s="23" t="s">
        <v>356</v>
      </c>
      <c r="C22" s="16" t="s">
        <v>367</v>
      </c>
      <c r="D22" s="11">
        <v>82.5</v>
      </c>
      <c r="E22" s="11">
        <v>17</v>
      </c>
      <c r="F22" s="16">
        <f t="shared" si="0"/>
        <v>41.25</v>
      </c>
      <c r="G22" s="16">
        <f t="shared" si="1"/>
        <v>20.625</v>
      </c>
      <c r="H22" s="16">
        <v>9.6</v>
      </c>
      <c r="I22" s="16">
        <v>30.4</v>
      </c>
      <c r="J22" s="11">
        <v>30.2</v>
      </c>
      <c r="K22" s="11">
        <f t="shared" si="2"/>
        <v>70.2</v>
      </c>
      <c r="L22" s="11">
        <f t="shared" si="3"/>
        <v>35.1</v>
      </c>
      <c r="M22" s="11">
        <f t="shared" si="4"/>
        <v>55.725</v>
      </c>
      <c r="N22" s="16">
        <f>RANK(M22,$M$4:$M$25)</f>
        <v>19</v>
      </c>
      <c r="O22" s="11"/>
      <c r="P22" s="11"/>
      <c r="Q22" s="11"/>
      <c r="R22" s="20">
        <v>19</v>
      </c>
      <c r="S22" s="20">
        <v>19</v>
      </c>
    </row>
    <row r="23" spans="1:19" ht="24.75" customHeight="1">
      <c r="A23" s="16">
        <v>3</v>
      </c>
      <c r="B23" s="12" t="s">
        <v>356</v>
      </c>
      <c r="C23" s="11" t="s">
        <v>368</v>
      </c>
      <c r="D23" s="11">
        <v>78.5</v>
      </c>
      <c r="E23" s="11">
        <v>19</v>
      </c>
      <c r="F23" s="16">
        <f t="shared" si="0"/>
        <v>39.25</v>
      </c>
      <c r="G23" s="16">
        <f t="shared" si="1"/>
        <v>19.625</v>
      </c>
      <c r="H23" s="16">
        <v>10</v>
      </c>
      <c r="I23" s="16">
        <v>30.5</v>
      </c>
      <c r="J23" s="11">
        <v>30.2</v>
      </c>
      <c r="K23" s="11">
        <f t="shared" si="2"/>
        <v>70.7</v>
      </c>
      <c r="L23" s="11">
        <f t="shared" si="3"/>
        <v>35.35</v>
      </c>
      <c r="M23" s="11">
        <f t="shared" si="4"/>
        <v>54.975</v>
      </c>
      <c r="N23" s="16">
        <f>RANK(M23,$M$4:$M$25)</f>
        <v>20</v>
      </c>
      <c r="O23" s="11"/>
      <c r="P23" s="11"/>
      <c r="Q23" s="11"/>
      <c r="R23" s="20">
        <v>3</v>
      </c>
      <c r="S23" s="19">
        <v>7</v>
      </c>
    </row>
    <row r="24" spans="1:19" ht="21" customHeight="1">
      <c r="A24" s="16">
        <v>11</v>
      </c>
      <c r="B24" s="12" t="s">
        <v>356</v>
      </c>
      <c r="C24" s="16" t="s">
        <v>369</v>
      </c>
      <c r="D24" s="11">
        <v>73.5</v>
      </c>
      <c r="E24" s="11">
        <v>22</v>
      </c>
      <c r="F24" s="16">
        <f t="shared" si="0"/>
        <v>36.75</v>
      </c>
      <c r="G24" s="16">
        <f t="shared" si="1"/>
        <v>18.375</v>
      </c>
      <c r="H24" s="16">
        <v>10.1</v>
      </c>
      <c r="I24" s="16">
        <v>31.3</v>
      </c>
      <c r="J24" s="11">
        <v>30.2</v>
      </c>
      <c r="K24" s="11">
        <f t="shared" si="2"/>
        <v>71.6</v>
      </c>
      <c r="L24" s="11">
        <f t="shared" si="3"/>
        <v>35.8</v>
      </c>
      <c r="M24" s="11">
        <f t="shared" si="4"/>
        <v>54.175</v>
      </c>
      <c r="N24" s="16">
        <f>RANK(M24,$M$4:$M$25)</f>
        <v>21</v>
      </c>
      <c r="O24" s="11"/>
      <c r="P24" s="11"/>
      <c r="Q24" s="11"/>
      <c r="R24" s="19">
        <v>11</v>
      </c>
      <c r="S24" s="20">
        <v>2</v>
      </c>
    </row>
    <row r="25" spans="1:19" ht="21" customHeight="1">
      <c r="A25" s="16">
        <v>18</v>
      </c>
      <c r="B25" s="23" t="s">
        <v>356</v>
      </c>
      <c r="C25" s="16" t="s">
        <v>370</v>
      </c>
      <c r="D25" s="11">
        <v>73.5</v>
      </c>
      <c r="E25" s="11">
        <v>22</v>
      </c>
      <c r="F25" s="16">
        <f t="shared" si="0"/>
        <v>36.75</v>
      </c>
      <c r="G25" s="16">
        <f t="shared" si="1"/>
        <v>18.375</v>
      </c>
      <c r="H25" s="16">
        <v>10</v>
      </c>
      <c r="I25" s="16">
        <v>30.5</v>
      </c>
      <c r="J25" s="11">
        <v>30.6</v>
      </c>
      <c r="K25" s="11">
        <f t="shared" si="2"/>
        <v>71.1</v>
      </c>
      <c r="L25" s="11">
        <f t="shared" si="3"/>
        <v>35.55</v>
      </c>
      <c r="M25" s="11">
        <f t="shared" si="4"/>
        <v>53.925</v>
      </c>
      <c r="N25" s="16">
        <f>RANK(M25,$M$4:$M$25)</f>
        <v>22</v>
      </c>
      <c r="O25" s="11"/>
      <c r="P25" s="11"/>
      <c r="Q25" s="11"/>
      <c r="R25" s="19">
        <v>18</v>
      </c>
      <c r="S25" s="20">
        <v>15</v>
      </c>
    </row>
  </sheetData>
  <sheetProtection/>
  <mergeCells count="13">
    <mergeCell ref="A1:Q1"/>
    <mergeCell ref="D2:G2"/>
    <mergeCell ref="H2:L2"/>
    <mergeCell ref="A2:A3"/>
    <mergeCell ref="B2:B3"/>
    <mergeCell ref="C2:C3"/>
    <mergeCell ref="M2:M3"/>
    <mergeCell ref="N2:N3"/>
    <mergeCell ref="O2:O3"/>
    <mergeCell ref="P2:P3"/>
    <mergeCell ref="Q2:Q3"/>
    <mergeCell ref="R2:R3"/>
    <mergeCell ref="S2:S3"/>
  </mergeCells>
  <printOptions/>
  <pageMargins left="0.7" right="0.7" top="0.75" bottom="0.75" header="0.3" footer="0.3"/>
  <pageSetup horizontalDpi="600" verticalDpi="600" orientation="landscape" paperSize="9" scale="94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R17" sqref="R17"/>
    </sheetView>
  </sheetViews>
  <sheetFormatPr defaultColWidth="9.140625" defaultRowHeight="15"/>
  <cols>
    <col min="1" max="1" width="3.421875" style="4" customWidth="1"/>
    <col min="2" max="2" width="15.140625" style="15" customWidth="1"/>
    <col min="3" max="3" width="23.28125" style="4" customWidth="1"/>
    <col min="4" max="4" width="6.8515625" style="4" customWidth="1"/>
    <col min="5" max="5" width="6.28125" style="4" customWidth="1"/>
    <col min="6" max="6" width="8.8515625" style="4" customWidth="1"/>
    <col min="7" max="7" width="9.140625" style="4" customWidth="1"/>
    <col min="8" max="8" width="7.7109375" style="4" customWidth="1"/>
    <col min="9" max="9" width="8.57421875" style="4" customWidth="1"/>
    <col min="10" max="10" width="7.8515625" style="4" customWidth="1"/>
    <col min="11" max="11" width="5.57421875" style="4" customWidth="1"/>
    <col min="12" max="12" width="6.8515625" style="4" customWidth="1"/>
    <col min="13" max="13" width="6.00390625" style="4" hidden="1" customWidth="1"/>
    <col min="14" max="14" width="7.14062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33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38.2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4" s="2" customFormat="1" ht="22.5" customHeight="1">
      <c r="A4" s="17">
        <v>3</v>
      </c>
      <c r="B4" s="12" t="s">
        <v>371</v>
      </c>
      <c r="C4" s="18" t="s">
        <v>79</v>
      </c>
      <c r="D4" s="17">
        <v>131</v>
      </c>
      <c r="E4" s="17">
        <v>1</v>
      </c>
      <c r="F4" s="17">
        <f aca="true" t="shared" si="0" ref="F4:F21">D4/200*100</f>
        <v>65.5</v>
      </c>
      <c r="G4" s="17">
        <f aca="true" t="shared" si="1" ref="G4:G21">F4*0.5</f>
        <v>32.75</v>
      </c>
      <c r="H4" s="17">
        <v>94.6</v>
      </c>
      <c r="I4" s="17">
        <f aca="true" t="shared" si="2" ref="I4:I21">H4*0.5</f>
        <v>47.3</v>
      </c>
      <c r="J4" s="17">
        <f aca="true" t="shared" si="3" ref="J4:J21">G4+I4</f>
        <v>80.05</v>
      </c>
      <c r="K4" s="17">
        <f aca="true" t="shared" si="4" ref="K4:K21">RANK(J4,$J$4:$J$21)</f>
        <v>1</v>
      </c>
      <c r="L4" s="17"/>
      <c r="M4" s="17" t="s">
        <v>24</v>
      </c>
      <c r="N4" s="17">
        <v>9</v>
      </c>
    </row>
    <row r="5" spans="1:14" s="2" customFormat="1" ht="22.5" customHeight="1">
      <c r="A5" s="17">
        <v>5</v>
      </c>
      <c r="B5" s="12" t="s">
        <v>371</v>
      </c>
      <c r="C5" s="18" t="s">
        <v>372</v>
      </c>
      <c r="D5" s="17">
        <v>121.5</v>
      </c>
      <c r="E5" s="17">
        <v>3</v>
      </c>
      <c r="F5" s="17">
        <f t="shared" si="0"/>
        <v>60.75000000000001</v>
      </c>
      <c r="G5" s="17">
        <f t="shared" si="1"/>
        <v>30.375000000000004</v>
      </c>
      <c r="H5" s="17">
        <v>89</v>
      </c>
      <c r="I5" s="17">
        <f t="shared" si="2"/>
        <v>44.5</v>
      </c>
      <c r="J5" s="17">
        <f t="shared" si="3"/>
        <v>74.875</v>
      </c>
      <c r="K5" s="17">
        <f t="shared" si="4"/>
        <v>2</v>
      </c>
      <c r="L5" s="17"/>
      <c r="M5" s="17" t="s">
        <v>24</v>
      </c>
      <c r="N5" s="17">
        <v>1</v>
      </c>
    </row>
    <row r="6" spans="1:14" s="2" customFormat="1" ht="22.5" customHeight="1">
      <c r="A6" s="17">
        <v>9</v>
      </c>
      <c r="B6" s="12" t="s">
        <v>371</v>
      </c>
      <c r="C6" s="18" t="s">
        <v>373</v>
      </c>
      <c r="D6" s="17">
        <v>114.5</v>
      </c>
      <c r="E6" s="17">
        <v>6</v>
      </c>
      <c r="F6" s="17">
        <f t="shared" si="0"/>
        <v>57.25</v>
      </c>
      <c r="G6" s="17">
        <f t="shared" si="1"/>
        <v>28.625</v>
      </c>
      <c r="H6" s="17">
        <v>89.2</v>
      </c>
      <c r="I6" s="17">
        <f t="shared" si="2"/>
        <v>44.6</v>
      </c>
      <c r="J6" s="17">
        <f t="shared" si="3"/>
        <v>73.225</v>
      </c>
      <c r="K6" s="17">
        <f t="shared" si="4"/>
        <v>3</v>
      </c>
      <c r="L6" s="17"/>
      <c r="M6" s="17" t="s">
        <v>24</v>
      </c>
      <c r="N6" s="17">
        <v>13</v>
      </c>
    </row>
    <row r="7" spans="1:14" s="2" customFormat="1" ht="22.5" customHeight="1">
      <c r="A7" s="17">
        <v>15</v>
      </c>
      <c r="B7" s="12" t="s">
        <v>371</v>
      </c>
      <c r="C7" s="18" t="s">
        <v>374</v>
      </c>
      <c r="D7" s="17">
        <v>101</v>
      </c>
      <c r="E7" s="17">
        <v>13</v>
      </c>
      <c r="F7" s="17">
        <f t="shared" si="0"/>
        <v>50.5</v>
      </c>
      <c r="G7" s="17">
        <f t="shared" si="1"/>
        <v>25.25</v>
      </c>
      <c r="H7" s="17">
        <v>95.4</v>
      </c>
      <c r="I7" s="17">
        <f t="shared" si="2"/>
        <v>47.7</v>
      </c>
      <c r="J7" s="17">
        <f t="shared" si="3"/>
        <v>72.95</v>
      </c>
      <c r="K7" s="17">
        <f t="shared" si="4"/>
        <v>4</v>
      </c>
      <c r="L7" s="17"/>
      <c r="M7" s="17" t="s">
        <v>24</v>
      </c>
      <c r="N7" s="17">
        <v>12</v>
      </c>
    </row>
    <row r="8" spans="1:14" s="2" customFormat="1" ht="22.5" customHeight="1">
      <c r="A8" s="17">
        <v>12</v>
      </c>
      <c r="B8" s="12" t="s">
        <v>371</v>
      </c>
      <c r="C8" s="18" t="s">
        <v>357</v>
      </c>
      <c r="D8" s="17">
        <v>106</v>
      </c>
      <c r="E8" s="17">
        <v>10</v>
      </c>
      <c r="F8" s="17">
        <f t="shared" si="0"/>
        <v>53</v>
      </c>
      <c r="G8" s="17">
        <f t="shared" si="1"/>
        <v>26.5</v>
      </c>
      <c r="H8" s="17">
        <v>88.4</v>
      </c>
      <c r="I8" s="17">
        <f t="shared" si="2"/>
        <v>44.2</v>
      </c>
      <c r="J8" s="17">
        <f t="shared" si="3"/>
        <v>70.7</v>
      </c>
      <c r="K8" s="17">
        <f t="shared" si="4"/>
        <v>5</v>
      </c>
      <c r="L8" s="17"/>
      <c r="M8" s="17" t="s">
        <v>24</v>
      </c>
      <c r="N8" s="17">
        <v>6</v>
      </c>
    </row>
    <row r="9" spans="1:14" s="2" customFormat="1" ht="22.5" customHeight="1">
      <c r="A9" s="17">
        <v>4</v>
      </c>
      <c r="B9" s="12" t="s">
        <v>371</v>
      </c>
      <c r="C9" s="18" t="s">
        <v>375</v>
      </c>
      <c r="D9" s="17">
        <v>123.5</v>
      </c>
      <c r="E9" s="17">
        <v>2</v>
      </c>
      <c r="F9" s="17">
        <f t="shared" si="0"/>
        <v>61.75000000000001</v>
      </c>
      <c r="G9" s="17">
        <f t="shared" si="1"/>
        <v>30.875000000000004</v>
      </c>
      <c r="H9" s="17">
        <v>79.4</v>
      </c>
      <c r="I9" s="17">
        <f t="shared" si="2"/>
        <v>39.7</v>
      </c>
      <c r="J9" s="17">
        <f t="shared" si="3"/>
        <v>70.575</v>
      </c>
      <c r="K9" s="17">
        <f t="shared" si="4"/>
        <v>6</v>
      </c>
      <c r="L9" s="17"/>
      <c r="M9" s="17" t="s">
        <v>24</v>
      </c>
      <c r="N9" s="17">
        <v>10</v>
      </c>
    </row>
    <row r="10" spans="1:14" s="2" customFormat="1" ht="22.5" customHeight="1">
      <c r="A10" s="17">
        <v>7</v>
      </c>
      <c r="B10" s="12" t="s">
        <v>371</v>
      </c>
      <c r="C10" s="18" t="s">
        <v>376</v>
      </c>
      <c r="D10" s="17">
        <v>118.5</v>
      </c>
      <c r="E10" s="17">
        <v>5</v>
      </c>
      <c r="F10" s="17">
        <f t="shared" si="0"/>
        <v>59.25</v>
      </c>
      <c r="G10" s="17">
        <f t="shared" si="1"/>
        <v>29.625</v>
      </c>
      <c r="H10" s="17">
        <v>81.8</v>
      </c>
      <c r="I10" s="17">
        <f t="shared" si="2"/>
        <v>40.9</v>
      </c>
      <c r="J10" s="17">
        <f t="shared" si="3"/>
        <v>70.525</v>
      </c>
      <c r="K10" s="17">
        <f t="shared" si="4"/>
        <v>7</v>
      </c>
      <c r="L10" s="17"/>
      <c r="M10" s="17" t="s">
        <v>24</v>
      </c>
      <c r="N10" s="17">
        <v>3</v>
      </c>
    </row>
    <row r="11" spans="1:14" s="2" customFormat="1" ht="22.5" customHeight="1">
      <c r="A11" s="17">
        <v>8</v>
      </c>
      <c r="B11" s="12" t="s">
        <v>371</v>
      </c>
      <c r="C11" s="18" t="s">
        <v>377</v>
      </c>
      <c r="D11" s="17">
        <v>114.5</v>
      </c>
      <c r="E11" s="17">
        <v>6</v>
      </c>
      <c r="F11" s="17">
        <f t="shared" si="0"/>
        <v>57.25</v>
      </c>
      <c r="G11" s="17">
        <f t="shared" si="1"/>
        <v>28.625</v>
      </c>
      <c r="H11" s="17">
        <v>83.2</v>
      </c>
      <c r="I11" s="17">
        <f t="shared" si="2"/>
        <v>41.6</v>
      </c>
      <c r="J11" s="17">
        <f t="shared" si="3"/>
        <v>70.225</v>
      </c>
      <c r="K11" s="17">
        <f t="shared" si="4"/>
        <v>8</v>
      </c>
      <c r="L11" s="17"/>
      <c r="M11" s="17" t="s">
        <v>24</v>
      </c>
      <c r="N11" s="17">
        <v>2</v>
      </c>
    </row>
    <row r="12" spans="1:14" s="2" customFormat="1" ht="22.5" customHeight="1">
      <c r="A12" s="17">
        <v>11</v>
      </c>
      <c r="B12" s="12" t="s">
        <v>371</v>
      </c>
      <c r="C12" s="18" t="s">
        <v>378</v>
      </c>
      <c r="D12" s="17">
        <v>108.5</v>
      </c>
      <c r="E12" s="17">
        <v>9</v>
      </c>
      <c r="F12" s="17">
        <f t="shared" si="0"/>
        <v>54.25</v>
      </c>
      <c r="G12" s="17">
        <f t="shared" si="1"/>
        <v>27.125</v>
      </c>
      <c r="H12" s="17">
        <v>85.4</v>
      </c>
      <c r="I12" s="17">
        <f t="shared" si="2"/>
        <v>42.7</v>
      </c>
      <c r="J12" s="17">
        <f t="shared" si="3"/>
        <v>69.825</v>
      </c>
      <c r="K12" s="17">
        <f t="shared" si="4"/>
        <v>9</v>
      </c>
      <c r="L12" s="17"/>
      <c r="M12" s="17" t="s">
        <v>24</v>
      </c>
      <c r="N12" s="17">
        <v>8</v>
      </c>
    </row>
    <row r="13" spans="1:14" s="2" customFormat="1" ht="22.5" customHeight="1">
      <c r="A13" s="17">
        <v>17</v>
      </c>
      <c r="B13" s="23" t="s">
        <v>371</v>
      </c>
      <c r="C13" s="18" t="s">
        <v>379</v>
      </c>
      <c r="D13" s="11">
        <v>93.5</v>
      </c>
      <c r="E13" s="11">
        <v>16</v>
      </c>
      <c r="F13" s="17">
        <f t="shared" si="0"/>
        <v>46.75</v>
      </c>
      <c r="G13" s="17">
        <f t="shared" si="1"/>
        <v>23.375</v>
      </c>
      <c r="H13" s="11">
        <v>90.4</v>
      </c>
      <c r="I13" s="17">
        <f t="shared" si="2"/>
        <v>45.2</v>
      </c>
      <c r="J13" s="17">
        <f t="shared" si="3"/>
        <v>68.575</v>
      </c>
      <c r="K13" s="17">
        <f t="shared" si="4"/>
        <v>10</v>
      </c>
      <c r="L13" s="11"/>
      <c r="M13" s="17" t="s">
        <v>24</v>
      </c>
      <c r="N13" s="11">
        <v>15</v>
      </c>
    </row>
    <row r="14" spans="1:14" s="2" customFormat="1" ht="22.5" customHeight="1">
      <c r="A14" s="17">
        <v>13</v>
      </c>
      <c r="B14" s="12" t="s">
        <v>371</v>
      </c>
      <c r="C14" s="18" t="s">
        <v>380</v>
      </c>
      <c r="D14" s="17">
        <v>105.5</v>
      </c>
      <c r="E14" s="17">
        <v>11</v>
      </c>
      <c r="F14" s="17">
        <f t="shared" si="0"/>
        <v>52.75</v>
      </c>
      <c r="G14" s="17">
        <f t="shared" si="1"/>
        <v>26.375</v>
      </c>
      <c r="H14" s="17">
        <v>83</v>
      </c>
      <c r="I14" s="17">
        <f t="shared" si="2"/>
        <v>41.5</v>
      </c>
      <c r="J14" s="17">
        <f t="shared" si="3"/>
        <v>67.875</v>
      </c>
      <c r="K14" s="17">
        <f t="shared" si="4"/>
        <v>11</v>
      </c>
      <c r="L14" s="17"/>
      <c r="M14" s="17" t="s">
        <v>24</v>
      </c>
      <c r="N14" s="17">
        <v>22</v>
      </c>
    </row>
    <row r="15" spans="1:14" s="2" customFormat="1" ht="22.5" customHeight="1">
      <c r="A15" s="17">
        <v>6</v>
      </c>
      <c r="B15" s="12" t="s">
        <v>371</v>
      </c>
      <c r="C15" s="18" t="s">
        <v>381</v>
      </c>
      <c r="D15" s="17">
        <v>121</v>
      </c>
      <c r="E15" s="17">
        <v>4</v>
      </c>
      <c r="F15" s="17">
        <f t="shared" si="0"/>
        <v>60.5</v>
      </c>
      <c r="G15" s="17">
        <f t="shared" si="1"/>
        <v>30.25</v>
      </c>
      <c r="H15" s="17">
        <v>74.4</v>
      </c>
      <c r="I15" s="17">
        <f t="shared" si="2"/>
        <v>37.2</v>
      </c>
      <c r="J15" s="17">
        <f t="shared" si="3"/>
        <v>67.45</v>
      </c>
      <c r="K15" s="17">
        <f t="shared" si="4"/>
        <v>12</v>
      </c>
      <c r="L15" s="17"/>
      <c r="M15" s="17" t="s">
        <v>24</v>
      </c>
      <c r="N15" s="17">
        <v>5</v>
      </c>
    </row>
    <row r="16" spans="1:14" s="2" customFormat="1" ht="22.5" customHeight="1">
      <c r="A16" s="17">
        <v>10</v>
      </c>
      <c r="B16" s="12" t="s">
        <v>371</v>
      </c>
      <c r="C16" s="18" t="s">
        <v>382</v>
      </c>
      <c r="D16" s="17">
        <v>112</v>
      </c>
      <c r="E16" s="17">
        <v>8</v>
      </c>
      <c r="F16" s="17">
        <f t="shared" si="0"/>
        <v>56.00000000000001</v>
      </c>
      <c r="G16" s="17">
        <f t="shared" si="1"/>
        <v>28.000000000000004</v>
      </c>
      <c r="H16" s="17">
        <v>78</v>
      </c>
      <c r="I16" s="17">
        <f t="shared" si="2"/>
        <v>39</v>
      </c>
      <c r="J16" s="17">
        <f t="shared" si="3"/>
        <v>67</v>
      </c>
      <c r="K16" s="17">
        <f t="shared" si="4"/>
        <v>13</v>
      </c>
      <c r="L16" s="17"/>
      <c r="M16" s="17" t="s">
        <v>24</v>
      </c>
      <c r="N16" s="17">
        <v>18</v>
      </c>
    </row>
    <row r="17" spans="1:14" s="3" customFormat="1" ht="22.5" customHeight="1">
      <c r="A17" s="17">
        <v>18</v>
      </c>
      <c r="B17" s="23" t="s">
        <v>371</v>
      </c>
      <c r="C17" s="18" t="s">
        <v>383</v>
      </c>
      <c r="D17" s="11">
        <v>86</v>
      </c>
      <c r="E17" s="11">
        <v>18</v>
      </c>
      <c r="F17" s="17">
        <f t="shared" si="0"/>
        <v>43</v>
      </c>
      <c r="G17" s="17">
        <f t="shared" si="1"/>
        <v>21.5</v>
      </c>
      <c r="H17" s="11">
        <v>89.8</v>
      </c>
      <c r="I17" s="17">
        <f t="shared" si="2"/>
        <v>44.9</v>
      </c>
      <c r="J17" s="17">
        <f t="shared" si="3"/>
        <v>66.4</v>
      </c>
      <c r="K17" s="17">
        <f t="shared" si="4"/>
        <v>14</v>
      </c>
      <c r="L17" s="11"/>
      <c r="M17" s="17" t="s">
        <v>24</v>
      </c>
      <c r="N17" s="11">
        <v>21</v>
      </c>
    </row>
    <row r="18" spans="1:14" s="3" customFormat="1" ht="22.5" customHeight="1">
      <c r="A18" s="17">
        <v>16</v>
      </c>
      <c r="B18" s="23" t="s">
        <v>371</v>
      </c>
      <c r="C18" s="18" t="s">
        <v>384</v>
      </c>
      <c r="D18" s="11">
        <v>96.5</v>
      </c>
      <c r="E18" s="11">
        <v>15</v>
      </c>
      <c r="F18" s="17">
        <f t="shared" si="0"/>
        <v>48.25</v>
      </c>
      <c r="G18" s="17">
        <f t="shared" si="1"/>
        <v>24.125</v>
      </c>
      <c r="H18" s="11">
        <v>76</v>
      </c>
      <c r="I18" s="17">
        <f t="shared" si="2"/>
        <v>38</v>
      </c>
      <c r="J18" s="17">
        <f t="shared" si="3"/>
        <v>62.125</v>
      </c>
      <c r="K18" s="17">
        <f t="shared" si="4"/>
        <v>15</v>
      </c>
      <c r="L18" s="11"/>
      <c r="M18" s="17" t="s">
        <v>24</v>
      </c>
      <c r="N18" s="11">
        <v>11</v>
      </c>
    </row>
    <row r="19" spans="1:14" s="3" customFormat="1" ht="22.5" customHeight="1">
      <c r="A19" s="17">
        <v>14</v>
      </c>
      <c r="B19" s="12" t="s">
        <v>371</v>
      </c>
      <c r="C19" s="18" t="s">
        <v>385</v>
      </c>
      <c r="D19" s="17">
        <v>104</v>
      </c>
      <c r="E19" s="17">
        <v>12</v>
      </c>
      <c r="F19" s="17">
        <f t="shared" si="0"/>
        <v>52</v>
      </c>
      <c r="G19" s="17">
        <f t="shared" si="1"/>
        <v>26</v>
      </c>
      <c r="H19" s="17">
        <v>56</v>
      </c>
      <c r="I19" s="17">
        <f t="shared" si="2"/>
        <v>28</v>
      </c>
      <c r="J19" s="17">
        <f t="shared" si="3"/>
        <v>54</v>
      </c>
      <c r="K19" s="17">
        <f t="shared" si="4"/>
        <v>16</v>
      </c>
      <c r="L19" s="17"/>
      <c r="M19" s="17" t="s">
        <v>24</v>
      </c>
      <c r="N19" s="17">
        <v>4</v>
      </c>
    </row>
    <row r="20" spans="1:14" s="3" customFormat="1" ht="22.5" customHeight="1">
      <c r="A20" s="17">
        <v>19</v>
      </c>
      <c r="B20" s="23" t="s">
        <v>371</v>
      </c>
      <c r="C20" s="18" t="s">
        <v>386</v>
      </c>
      <c r="D20" s="11">
        <v>81.5</v>
      </c>
      <c r="E20" s="11">
        <v>19</v>
      </c>
      <c r="F20" s="17">
        <f t="shared" si="0"/>
        <v>40.75</v>
      </c>
      <c r="G20" s="17">
        <f t="shared" si="1"/>
        <v>20.375</v>
      </c>
      <c r="H20" s="11">
        <v>58</v>
      </c>
      <c r="I20" s="17">
        <f t="shared" si="2"/>
        <v>29</v>
      </c>
      <c r="J20" s="17">
        <f t="shared" si="3"/>
        <v>49.375</v>
      </c>
      <c r="K20" s="17">
        <f t="shared" si="4"/>
        <v>17</v>
      </c>
      <c r="L20" s="11"/>
      <c r="M20" s="17" t="s">
        <v>24</v>
      </c>
      <c r="N20" s="11">
        <v>7</v>
      </c>
    </row>
    <row r="21" spans="1:14" s="3" customFormat="1" ht="22.5" customHeight="1">
      <c r="A21" s="17">
        <v>20</v>
      </c>
      <c r="B21" s="23" t="s">
        <v>371</v>
      </c>
      <c r="C21" s="18" t="s">
        <v>387</v>
      </c>
      <c r="D21" s="11">
        <v>75</v>
      </c>
      <c r="E21" s="11">
        <v>23</v>
      </c>
      <c r="F21" s="17">
        <f t="shared" si="0"/>
        <v>37.5</v>
      </c>
      <c r="G21" s="17">
        <f t="shared" si="1"/>
        <v>18.75</v>
      </c>
      <c r="H21" s="11">
        <v>53.6</v>
      </c>
      <c r="I21" s="17">
        <f t="shared" si="2"/>
        <v>26.8</v>
      </c>
      <c r="J21" s="17">
        <f t="shared" si="3"/>
        <v>45.55</v>
      </c>
      <c r="K21" s="17">
        <f t="shared" si="4"/>
        <v>18</v>
      </c>
      <c r="L21" s="11"/>
      <c r="M21" s="17" t="s">
        <v>24</v>
      </c>
      <c r="N21" s="11">
        <v>17</v>
      </c>
    </row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7" right="0.7" top="0.75" bottom="0.75" header="0.3" footer="0.3"/>
  <pageSetup horizontalDpi="600" verticalDpi="6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S17"/>
  <sheetViews>
    <sheetView zoomScale="87" zoomScaleNormal="87" workbookViewId="0" topLeftCell="A1">
      <selection activeCell="W12" sqref="W12"/>
    </sheetView>
  </sheetViews>
  <sheetFormatPr defaultColWidth="9.140625" defaultRowHeight="15"/>
  <cols>
    <col min="1" max="1" width="3.421875" style="4" customWidth="1"/>
    <col min="2" max="2" width="19.57421875" style="15" customWidth="1"/>
    <col min="3" max="3" width="25.57421875" style="4" customWidth="1"/>
    <col min="4" max="4" width="6.8515625" style="4" customWidth="1"/>
    <col min="5" max="5" width="6.28125" style="4" customWidth="1"/>
    <col min="6" max="6" width="6.7109375" style="4" customWidth="1"/>
    <col min="7" max="7" width="6.8515625" style="4" customWidth="1"/>
    <col min="8" max="8" width="8.7109375" style="4" customWidth="1"/>
    <col min="9" max="9" width="7.00390625" style="4" customWidth="1"/>
    <col min="10" max="11" width="8.57421875" style="4" customWidth="1"/>
    <col min="12" max="12" width="9.7109375" style="4" customWidth="1"/>
    <col min="13" max="13" width="7.8515625" style="4" customWidth="1"/>
    <col min="14" max="14" width="5.57421875" style="4" customWidth="1"/>
    <col min="15" max="15" width="6.8515625" style="4" hidden="1" customWidth="1"/>
    <col min="16" max="16" width="6.00390625" style="4" hidden="1" customWidth="1"/>
    <col min="17" max="17" width="7.140625" style="4" hidden="1" customWidth="1"/>
    <col min="18" max="18" width="5.8515625" style="4" customWidth="1"/>
    <col min="19" max="19" width="6.57421875" style="4" customWidth="1"/>
    <col min="20" max="16384" width="9.140625" style="4" customWidth="1"/>
  </cols>
  <sheetData>
    <row r="1" spans="1:19" s="1" customFormat="1" ht="24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9"/>
      <c r="S1" s="29"/>
    </row>
    <row r="2" spans="1:19" s="2" customFormat="1" ht="34.5" customHeight="1">
      <c r="A2" s="27" t="s">
        <v>1</v>
      </c>
      <c r="B2" s="8" t="s">
        <v>2</v>
      </c>
      <c r="C2" s="27" t="s">
        <v>3</v>
      </c>
      <c r="D2" s="27" t="s">
        <v>27</v>
      </c>
      <c r="E2" s="28"/>
      <c r="F2" s="28"/>
      <c r="G2" s="28"/>
      <c r="H2" s="27" t="s">
        <v>5</v>
      </c>
      <c r="I2" s="27"/>
      <c r="J2" s="27"/>
      <c r="K2" s="27"/>
      <c r="L2" s="27"/>
      <c r="M2" s="27" t="s">
        <v>6</v>
      </c>
      <c r="N2" s="27" t="s">
        <v>8</v>
      </c>
      <c r="O2" s="27" t="s">
        <v>9</v>
      </c>
      <c r="P2" s="27" t="s">
        <v>11</v>
      </c>
      <c r="Q2" s="27" t="s">
        <v>12</v>
      </c>
      <c r="R2" s="27" t="s">
        <v>72</v>
      </c>
      <c r="S2" s="27" t="s">
        <v>73</v>
      </c>
    </row>
    <row r="3" spans="1:19" s="2" customFormat="1" ht="45" customHeight="1">
      <c r="A3" s="27"/>
      <c r="B3" s="8"/>
      <c r="C3" s="28"/>
      <c r="D3" s="27" t="s">
        <v>13</v>
      </c>
      <c r="E3" s="27" t="s">
        <v>8</v>
      </c>
      <c r="F3" s="27" t="s">
        <v>14</v>
      </c>
      <c r="G3" s="27" t="s">
        <v>15</v>
      </c>
      <c r="H3" s="27" t="s">
        <v>311</v>
      </c>
      <c r="I3" s="27" t="s">
        <v>312</v>
      </c>
      <c r="J3" s="27" t="s">
        <v>76</v>
      </c>
      <c r="K3" s="27" t="s">
        <v>69</v>
      </c>
      <c r="L3" s="27" t="s">
        <v>17</v>
      </c>
      <c r="M3" s="27"/>
      <c r="N3" s="27"/>
      <c r="O3" s="27"/>
      <c r="P3" s="27"/>
      <c r="Q3" s="27"/>
      <c r="R3" s="27"/>
      <c r="S3" s="27"/>
    </row>
    <row r="4" spans="1:19" s="25" customFormat="1" ht="33.75" customHeight="1">
      <c r="A4" s="16">
        <v>13</v>
      </c>
      <c r="B4" s="12" t="s">
        <v>388</v>
      </c>
      <c r="C4" s="16" t="s">
        <v>389</v>
      </c>
      <c r="D4" s="16" t="s">
        <v>390</v>
      </c>
      <c r="E4" s="16" t="s">
        <v>391</v>
      </c>
      <c r="F4" s="16">
        <f aca="true" t="shared" si="0" ref="F4:F17">D4/2</f>
        <v>67</v>
      </c>
      <c r="G4" s="16">
        <f aca="true" t="shared" si="1" ref="G4:G17">F4/2</f>
        <v>33.5</v>
      </c>
      <c r="H4" s="16">
        <v>15.1</v>
      </c>
      <c r="I4" s="16">
        <v>33.2</v>
      </c>
      <c r="J4" s="16">
        <v>30.76</v>
      </c>
      <c r="K4" s="16">
        <f aca="true" t="shared" si="2" ref="K4:K17">SUM(H4:J4)</f>
        <v>79.06</v>
      </c>
      <c r="L4" s="16">
        <f aca="true" t="shared" si="3" ref="L4:L17">K4/2</f>
        <v>39.53</v>
      </c>
      <c r="M4" s="16">
        <f aca="true" t="shared" si="4" ref="M4:M17">G4+L4</f>
        <v>73.03</v>
      </c>
      <c r="N4" s="16">
        <f>RANK(M4,$M$4:$M$17)</f>
        <v>3</v>
      </c>
      <c r="O4" s="16"/>
      <c r="P4" s="16"/>
      <c r="Q4" s="16"/>
      <c r="R4" s="19">
        <v>1</v>
      </c>
      <c r="S4" s="19">
        <v>7</v>
      </c>
    </row>
    <row r="5" spans="1:19" s="25" customFormat="1" ht="33.75" customHeight="1">
      <c r="A5" s="16">
        <v>14</v>
      </c>
      <c r="B5" s="12" t="s">
        <v>388</v>
      </c>
      <c r="C5" s="16" t="s">
        <v>281</v>
      </c>
      <c r="D5" s="16" t="s">
        <v>392</v>
      </c>
      <c r="E5" s="16" t="s">
        <v>393</v>
      </c>
      <c r="F5" s="16">
        <f t="shared" si="0"/>
        <v>59</v>
      </c>
      <c r="G5" s="16">
        <f t="shared" si="1"/>
        <v>29.5</v>
      </c>
      <c r="H5" s="16">
        <v>11.6</v>
      </c>
      <c r="I5" s="16">
        <v>35.8</v>
      </c>
      <c r="J5" s="16">
        <v>33.1</v>
      </c>
      <c r="K5" s="16">
        <f t="shared" si="2"/>
        <v>80.5</v>
      </c>
      <c r="L5" s="16">
        <f t="shared" si="3"/>
        <v>40.25</v>
      </c>
      <c r="M5" s="16">
        <f t="shared" si="4"/>
        <v>69.75</v>
      </c>
      <c r="N5" s="16">
        <f>RANK(M5,$M$4:$M$17)</f>
        <v>5</v>
      </c>
      <c r="O5" s="16"/>
      <c r="P5" s="16"/>
      <c r="Q5" s="16"/>
      <c r="R5" s="19">
        <v>4</v>
      </c>
      <c r="S5" s="19">
        <v>11</v>
      </c>
    </row>
    <row r="6" spans="1:19" s="25" customFormat="1" ht="33.75" customHeight="1">
      <c r="A6" s="16">
        <v>20</v>
      </c>
      <c r="B6" s="12" t="s">
        <v>388</v>
      </c>
      <c r="C6" s="16" t="s">
        <v>302</v>
      </c>
      <c r="D6" s="11" t="s">
        <v>394</v>
      </c>
      <c r="E6" s="11" t="s">
        <v>395</v>
      </c>
      <c r="F6" s="16">
        <f t="shared" si="0"/>
        <v>47</v>
      </c>
      <c r="G6" s="16">
        <f t="shared" si="1"/>
        <v>23.5</v>
      </c>
      <c r="H6" s="11">
        <v>11.82</v>
      </c>
      <c r="I6" s="11">
        <v>32.8</v>
      </c>
      <c r="J6" s="11">
        <v>36.2</v>
      </c>
      <c r="K6" s="16">
        <f t="shared" si="2"/>
        <v>80.82</v>
      </c>
      <c r="L6" s="16">
        <f t="shared" si="3"/>
        <v>40.41</v>
      </c>
      <c r="M6" s="16">
        <f t="shared" si="4"/>
        <v>63.91</v>
      </c>
      <c r="N6" s="16">
        <f>RANK(M6,$M$4:$M$17)</f>
        <v>8</v>
      </c>
      <c r="O6" s="11"/>
      <c r="P6" s="11"/>
      <c r="Q6" s="11"/>
      <c r="R6" s="20">
        <v>6</v>
      </c>
      <c r="S6" s="20">
        <v>23</v>
      </c>
    </row>
    <row r="7" spans="1:19" s="25" customFormat="1" ht="33.75" customHeight="1">
      <c r="A7" s="16">
        <v>21</v>
      </c>
      <c r="B7" s="12" t="s">
        <v>388</v>
      </c>
      <c r="C7" s="16" t="s">
        <v>59</v>
      </c>
      <c r="D7" s="11" t="s">
        <v>396</v>
      </c>
      <c r="E7" s="11" t="s">
        <v>397</v>
      </c>
      <c r="F7" s="16">
        <f t="shared" si="0"/>
        <v>45.75</v>
      </c>
      <c r="G7" s="16">
        <f t="shared" si="1"/>
        <v>22.875</v>
      </c>
      <c r="H7" s="11">
        <v>16.84</v>
      </c>
      <c r="I7" s="11">
        <v>33.02</v>
      </c>
      <c r="J7" s="11">
        <v>31.16</v>
      </c>
      <c r="K7" s="16">
        <f t="shared" si="2"/>
        <v>81.02</v>
      </c>
      <c r="L7" s="16">
        <f t="shared" si="3"/>
        <v>40.51</v>
      </c>
      <c r="M7" s="16">
        <f t="shared" si="4"/>
        <v>63.385</v>
      </c>
      <c r="N7" s="16">
        <f>RANK(M7,$M$4:$M$17)</f>
        <v>10</v>
      </c>
      <c r="O7" s="11"/>
      <c r="P7" s="11"/>
      <c r="Q7" s="11"/>
      <c r="R7" s="19">
        <v>11</v>
      </c>
      <c r="S7" s="20">
        <v>2</v>
      </c>
    </row>
    <row r="8" spans="1:19" s="25" customFormat="1" ht="33.75" customHeight="1">
      <c r="A8" s="16">
        <v>11</v>
      </c>
      <c r="B8" s="12" t="s">
        <v>388</v>
      </c>
      <c r="C8" s="16" t="s">
        <v>145</v>
      </c>
      <c r="D8" s="16" t="s">
        <v>398</v>
      </c>
      <c r="E8" s="16" t="s">
        <v>399</v>
      </c>
      <c r="F8" s="16">
        <f t="shared" si="0"/>
        <v>68</v>
      </c>
      <c r="G8" s="16">
        <f t="shared" si="1"/>
        <v>34</v>
      </c>
      <c r="H8" s="16">
        <v>12.66</v>
      </c>
      <c r="I8" s="16">
        <v>34.1</v>
      </c>
      <c r="J8" s="16">
        <v>37.52</v>
      </c>
      <c r="K8" s="16">
        <f t="shared" si="2"/>
        <v>84.28</v>
      </c>
      <c r="L8" s="16">
        <f t="shared" si="3"/>
        <v>42.14</v>
      </c>
      <c r="M8" s="16">
        <f t="shared" si="4"/>
        <v>76.14</v>
      </c>
      <c r="N8" s="16">
        <f>RANK(M8,$M$4:$M$17)</f>
        <v>1</v>
      </c>
      <c r="O8" s="16"/>
      <c r="P8" s="16"/>
      <c r="Q8" s="16"/>
      <c r="R8" s="20">
        <v>12</v>
      </c>
      <c r="S8" s="19">
        <v>20</v>
      </c>
    </row>
    <row r="9" spans="1:19" s="25" customFormat="1" ht="33.75" customHeight="1">
      <c r="A9" s="16">
        <v>12</v>
      </c>
      <c r="B9" s="12" t="s">
        <v>388</v>
      </c>
      <c r="C9" s="16" t="s">
        <v>400</v>
      </c>
      <c r="D9" s="16" t="s">
        <v>401</v>
      </c>
      <c r="E9" s="16" t="s">
        <v>402</v>
      </c>
      <c r="F9" s="16">
        <f t="shared" si="0"/>
        <v>67.75</v>
      </c>
      <c r="G9" s="16">
        <f t="shared" si="1"/>
        <v>33.875</v>
      </c>
      <c r="H9" s="16">
        <v>12.82</v>
      </c>
      <c r="I9" s="16">
        <v>32.88</v>
      </c>
      <c r="J9" s="16">
        <v>36.18</v>
      </c>
      <c r="K9" s="16">
        <f t="shared" si="2"/>
        <v>81.88</v>
      </c>
      <c r="L9" s="16">
        <f t="shared" si="3"/>
        <v>40.94</v>
      </c>
      <c r="M9" s="16">
        <f t="shared" si="4"/>
        <v>74.815</v>
      </c>
      <c r="N9" s="16">
        <f>RANK(M9,$M$4:$M$17)</f>
        <v>2</v>
      </c>
      <c r="O9" s="16"/>
      <c r="P9" s="16"/>
      <c r="Q9" s="16"/>
      <c r="R9" s="20">
        <v>16</v>
      </c>
      <c r="S9" s="19">
        <v>19</v>
      </c>
    </row>
    <row r="10" spans="1:19" s="14" customFormat="1" ht="33.75" customHeight="1">
      <c r="A10" s="16">
        <v>22</v>
      </c>
      <c r="B10" s="12" t="s">
        <v>388</v>
      </c>
      <c r="C10" s="16" t="s">
        <v>211</v>
      </c>
      <c r="D10" s="11" t="s">
        <v>403</v>
      </c>
      <c r="E10" s="11" t="s">
        <v>404</v>
      </c>
      <c r="F10" s="16">
        <f t="shared" si="0"/>
        <v>44.75</v>
      </c>
      <c r="G10" s="16">
        <f t="shared" si="1"/>
        <v>22.375</v>
      </c>
      <c r="H10" s="11">
        <v>10.6</v>
      </c>
      <c r="I10" s="11">
        <v>34.38</v>
      </c>
      <c r="J10" s="11">
        <v>30.3</v>
      </c>
      <c r="K10" s="16">
        <f t="shared" si="2"/>
        <v>75.28</v>
      </c>
      <c r="L10" s="16">
        <f t="shared" si="3"/>
        <v>37.64</v>
      </c>
      <c r="M10" s="16">
        <f t="shared" si="4"/>
        <v>60.015</v>
      </c>
      <c r="N10" s="16">
        <f>RANK(M10,$M$4:$M$17)</f>
        <v>12</v>
      </c>
      <c r="O10" s="11"/>
      <c r="P10" s="11"/>
      <c r="Q10" s="11"/>
      <c r="R10" s="19">
        <v>18</v>
      </c>
      <c r="S10" s="20">
        <v>6</v>
      </c>
    </row>
    <row r="11" spans="1:19" s="14" customFormat="1" ht="33.75" customHeight="1">
      <c r="A11" s="16">
        <v>24</v>
      </c>
      <c r="B11" s="12" t="s">
        <v>388</v>
      </c>
      <c r="C11" s="16" t="s">
        <v>211</v>
      </c>
      <c r="D11" s="11" t="s">
        <v>405</v>
      </c>
      <c r="E11" s="11" t="s">
        <v>406</v>
      </c>
      <c r="F11" s="16">
        <f t="shared" si="0"/>
        <v>42.25</v>
      </c>
      <c r="G11" s="16">
        <f t="shared" si="1"/>
        <v>21.125</v>
      </c>
      <c r="H11" s="11">
        <v>10</v>
      </c>
      <c r="I11" s="11">
        <v>31</v>
      </c>
      <c r="J11" s="11">
        <v>31.4</v>
      </c>
      <c r="K11" s="16">
        <f t="shared" si="2"/>
        <v>72.4</v>
      </c>
      <c r="L11" s="16">
        <f t="shared" si="3"/>
        <v>36.2</v>
      </c>
      <c r="M11" s="16">
        <f t="shared" si="4"/>
        <v>57.325</v>
      </c>
      <c r="N11" s="16">
        <f>RANK(M11,$M$4:$M$17)</f>
        <v>14</v>
      </c>
      <c r="O11" s="11"/>
      <c r="P11" s="11"/>
      <c r="Q11" s="11"/>
      <c r="R11" s="19">
        <v>19</v>
      </c>
      <c r="S11" s="20">
        <v>9</v>
      </c>
    </row>
    <row r="12" spans="1:19" s="14" customFormat="1" ht="33.75" customHeight="1">
      <c r="A12" s="16">
        <v>23</v>
      </c>
      <c r="B12" s="12" t="s">
        <v>388</v>
      </c>
      <c r="C12" s="16" t="s">
        <v>407</v>
      </c>
      <c r="D12" s="11" t="s">
        <v>408</v>
      </c>
      <c r="E12" s="11" t="s">
        <v>409</v>
      </c>
      <c r="F12" s="16">
        <f t="shared" si="0"/>
        <v>43.25</v>
      </c>
      <c r="G12" s="16">
        <f t="shared" si="1"/>
        <v>21.625</v>
      </c>
      <c r="H12" s="11">
        <v>12.3</v>
      </c>
      <c r="I12" s="11">
        <v>30.7</v>
      </c>
      <c r="J12" s="11">
        <v>31.7</v>
      </c>
      <c r="K12" s="16">
        <f t="shared" si="2"/>
        <v>74.7</v>
      </c>
      <c r="L12" s="16">
        <f t="shared" si="3"/>
        <v>37.35</v>
      </c>
      <c r="M12" s="16">
        <f t="shared" si="4"/>
        <v>58.975</v>
      </c>
      <c r="N12" s="16">
        <f>RANK(M12,$M$4:$M$17)</f>
        <v>13</v>
      </c>
      <c r="O12" s="11"/>
      <c r="P12" s="11"/>
      <c r="Q12" s="11"/>
      <c r="R12" s="20">
        <v>21</v>
      </c>
      <c r="S12" s="20">
        <v>24</v>
      </c>
    </row>
    <row r="13" spans="1:19" s="14" customFormat="1" ht="33.75" customHeight="1">
      <c r="A13" s="16">
        <v>19</v>
      </c>
      <c r="B13" s="12" t="s">
        <v>388</v>
      </c>
      <c r="C13" s="16" t="s">
        <v>271</v>
      </c>
      <c r="D13" s="11" t="s">
        <v>394</v>
      </c>
      <c r="E13" s="11" t="s">
        <v>395</v>
      </c>
      <c r="F13" s="16">
        <f t="shared" si="0"/>
        <v>47</v>
      </c>
      <c r="G13" s="16">
        <f t="shared" si="1"/>
        <v>23.5</v>
      </c>
      <c r="H13" s="11">
        <v>14.1</v>
      </c>
      <c r="I13" s="11">
        <v>37.14</v>
      </c>
      <c r="J13" s="11">
        <v>35.22</v>
      </c>
      <c r="K13" s="16">
        <f t="shared" si="2"/>
        <v>86.46000000000001</v>
      </c>
      <c r="L13" s="16">
        <f t="shared" si="3"/>
        <v>43.230000000000004</v>
      </c>
      <c r="M13" s="16">
        <f t="shared" si="4"/>
        <v>66.73</v>
      </c>
      <c r="N13" s="16">
        <f>RANK(M13,$M$4:$M$17)</f>
        <v>7</v>
      </c>
      <c r="O13" s="11"/>
      <c r="P13" s="11"/>
      <c r="Q13" s="11"/>
      <c r="R13" s="19">
        <v>22</v>
      </c>
      <c r="S13" s="20">
        <v>8</v>
      </c>
    </row>
    <row r="14" spans="1:19" s="14" customFormat="1" ht="33.75" customHeight="1">
      <c r="A14" s="16">
        <v>17</v>
      </c>
      <c r="B14" s="12" t="s">
        <v>388</v>
      </c>
      <c r="C14" s="16" t="s">
        <v>410</v>
      </c>
      <c r="D14" s="11" t="s">
        <v>411</v>
      </c>
      <c r="E14" s="11" t="s">
        <v>412</v>
      </c>
      <c r="F14" s="16">
        <f t="shared" si="0"/>
        <v>50.25</v>
      </c>
      <c r="G14" s="16">
        <f t="shared" si="1"/>
        <v>25.125</v>
      </c>
      <c r="H14" s="11">
        <v>10.16</v>
      </c>
      <c r="I14" s="11">
        <v>32.04</v>
      </c>
      <c r="J14" s="11">
        <v>33.26</v>
      </c>
      <c r="K14" s="16">
        <f t="shared" si="2"/>
        <v>75.46000000000001</v>
      </c>
      <c r="L14" s="16">
        <f t="shared" si="3"/>
        <v>37.730000000000004</v>
      </c>
      <c r="M14" s="16">
        <f t="shared" si="4"/>
        <v>62.855000000000004</v>
      </c>
      <c r="N14" s="16">
        <f>RANK(M14,$M$4:$M$17)</f>
        <v>11</v>
      </c>
      <c r="O14" s="11"/>
      <c r="P14" s="11"/>
      <c r="Q14" s="11"/>
      <c r="R14" s="19">
        <v>23</v>
      </c>
      <c r="S14" s="20">
        <v>3</v>
      </c>
    </row>
    <row r="15" spans="1:19" s="14" customFormat="1" ht="33.75" customHeight="1">
      <c r="A15" s="16">
        <v>15</v>
      </c>
      <c r="B15" s="12" t="s">
        <v>388</v>
      </c>
      <c r="C15" s="16" t="s">
        <v>253</v>
      </c>
      <c r="D15" s="16" t="s">
        <v>413</v>
      </c>
      <c r="E15" s="16" t="s">
        <v>414</v>
      </c>
      <c r="F15" s="16">
        <f t="shared" si="0"/>
        <v>56.5</v>
      </c>
      <c r="G15" s="16">
        <f t="shared" si="1"/>
        <v>28.25</v>
      </c>
      <c r="H15" s="16">
        <v>12.06</v>
      </c>
      <c r="I15" s="16">
        <v>36.3</v>
      </c>
      <c r="J15" s="16">
        <v>36.7</v>
      </c>
      <c r="K15" s="16">
        <f t="shared" si="2"/>
        <v>85.06</v>
      </c>
      <c r="L15" s="16">
        <f t="shared" si="3"/>
        <v>42.53</v>
      </c>
      <c r="M15" s="16">
        <f t="shared" si="4"/>
        <v>70.78</v>
      </c>
      <c r="N15" s="16">
        <f>RANK(M15,$M$4:$M$17)</f>
        <v>4</v>
      </c>
      <c r="O15" s="16"/>
      <c r="P15" s="16"/>
      <c r="Q15" s="16"/>
      <c r="R15" s="19">
        <v>24</v>
      </c>
      <c r="S15" s="19">
        <v>12</v>
      </c>
    </row>
    <row r="16" spans="1:19" s="14" customFormat="1" ht="33.75" customHeight="1">
      <c r="A16" s="16">
        <v>16</v>
      </c>
      <c r="B16" s="12" t="s">
        <v>388</v>
      </c>
      <c r="C16" s="16" t="s">
        <v>91</v>
      </c>
      <c r="D16" s="16" t="s">
        <v>415</v>
      </c>
      <c r="E16" s="16" t="s">
        <v>416</v>
      </c>
      <c r="F16" s="16">
        <f t="shared" si="0"/>
        <v>51.75</v>
      </c>
      <c r="G16" s="16">
        <f t="shared" si="1"/>
        <v>25.875</v>
      </c>
      <c r="H16" s="16">
        <v>16.9</v>
      </c>
      <c r="I16" s="16">
        <v>34.5</v>
      </c>
      <c r="J16" s="16">
        <v>33.2</v>
      </c>
      <c r="K16" s="16">
        <f t="shared" si="2"/>
        <v>84.6</v>
      </c>
      <c r="L16" s="16">
        <f t="shared" si="3"/>
        <v>42.3</v>
      </c>
      <c r="M16" s="16">
        <f t="shared" si="4"/>
        <v>68.175</v>
      </c>
      <c r="N16" s="16">
        <f>RANK(M16,$M$4:$M$17)</f>
        <v>6</v>
      </c>
      <c r="O16" s="16"/>
      <c r="P16" s="16"/>
      <c r="Q16" s="16"/>
      <c r="R16" s="19">
        <v>26</v>
      </c>
      <c r="S16" s="19">
        <v>14</v>
      </c>
    </row>
    <row r="17" spans="1:19" s="14" customFormat="1" ht="33.75" customHeight="1">
      <c r="A17" s="16">
        <v>18</v>
      </c>
      <c r="B17" s="12" t="s">
        <v>388</v>
      </c>
      <c r="C17" s="16" t="s">
        <v>363</v>
      </c>
      <c r="D17" s="11" t="s">
        <v>417</v>
      </c>
      <c r="E17" s="11" t="s">
        <v>418</v>
      </c>
      <c r="F17" s="16">
        <f t="shared" si="0"/>
        <v>48.75</v>
      </c>
      <c r="G17" s="16">
        <f t="shared" si="1"/>
        <v>24.375</v>
      </c>
      <c r="H17" s="11">
        <v>10.2</v>
      </c>
      <c r="I17" s="11">
        <v>32.6</v>
      </c>
      <c r="J17" s="11">
        <v>35.32</v>
      </c>
      <c r="K17" s="16">
        <f t="shared" si="2"/>
        <v>78.12</v>
      </c>
      <c r="L17" s="16">
        <f t="shared" si="3"/>
        <v>39.06</v>
      </c>
      <c r="M17" s="16">
        <f t="shared" si="4"/>
        <v>63.435</v>
      </c>
      <c r="N17" s="16">
        <f>RANK(M17,$M$4:$M$17)</f>
        <v>9</v>
      </c>
      <c r="O17" s="11"/>
      <c r="P17" s="11"/>
      <c r="Q17" s="11"/>
      <c r="R17" s="20">
        <v>27</v>
      </c>
      <c r="S17" s="20">
        <v>21</v>
      </c>
    </row>
    <row r="18" ht="24.75" customHeight="1"/>
  </sheetData>
  <sheetProtection/>
  <mergeCells count="13">
    <mergeCell ref="A1:Q1"/>
    <mergeCell ref="D2:G2"/>
    <mergeCell ref="H2:L2"/>
    <mergeCell ref="A2:A3"/>
    <mergeCell ref="B2:B3"/>
    <mergeCell ref="C2:C3"/>
    <mergeCell ref="M2:M3"/>
    <mergeCell ref="N2:N3"/>
    <mergeCell ref="O2:O3"/>
    <mergeCell ref="P2:P3"/>
    <mergeCell ref="Q2:Q3"/>
    <mergeCell ref="R2:R3"/>
    <mergeCell ref="S2:S3"/>
  </mergeCells>
  <printOptions/>
  <pageMargins left="0.7" right="0.7" top="0.75" bottom="0.75" header="0.3" footer="0.3"/>
  <pageSetup horizontalDpi="600" verticalDpi="600" orientation="landscape" paperSize="9" scale="8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R12" sqref="R12"/>
    </sheetView>
  </sheetViews>
  <sheetFormatPr defaultColWidth="9.140625" defaultRowHeight="15"/>
  <cols>
    <col min="1" max="1" width="3.421875" style="4" customWidth="1"/>
    <col min="2" max="2" width="18.57421875" style="15" customWidth="1"/>
    <col min="3" max="3" width="22.57421875" style="4" customWidth="1"/>
    <col min="4" max="4" width="6.8515625" style="4" customWidth="1"/>
    <col min="5" max="5" width="6.28125" style="4" customWidth="1"/>
    <col min="6" max="6" width="8.00390625" style="4" customWidth="1"/>
    <col min="7" max="7" width="8.421875" style="4" customWidth="1"/>
    <col min="8" max="8" width="7.7109375" style="4" customWidth="1"/>
    <col min="9" max="9" width="8.28125" style="4" customWidth="1"/>
    <col min="10" max="10" width="7.8515625" style="4" customWidth="1"/>
    <col min="11" max="11" width="5.57421875" style="4" customWidth="1"/>
    <col min="12" max="12" width="6.8515625" style="4" customWidth="1"/>
    <col min="13" max="13" width="6.00390625" style="4" hidden="1" customWidth="1"/>
    <col min="14" max="14" width="6.42187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33.7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34.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4" s="3" customFormat="1" ht="24.75" customHeight="1">
      <c r="A4" s="11">
        <v>26</v>
      </c>
      <c r="B4" s="23" t="s">
        <v>419</v>
      </c>
      <c r="C4" s="11" t="s">
        <v>420</v>
      </c>
      <c r="D4" s="24">
        <v>110</v>
      </c>
      <c r="E4" s="24">
        <v>1</v>
      </c>
      <c r="F4" s="13">
        <f aca="true" t="shared" si="0" ref="F4:F12">D4/200*100</f>
        <v>55.00000000000001</v>
      </c>
      <c r="G4" s="13">
        <f aca="true" t="shared" si="1" ref="G4:G12">F4*0.5</f>
        <v>27.500000000000004</v>
      </c>
      <c r="H4" s="11">
        <v>87.2</v>
      </c>
      <c r="I4" s="11">
        <f aca="true" t="shared" si="2" ref="I4:I11">H4*0.5</f>
        <v>43.6</v>
      </c>
      <c r="J4" s="13">
        <f aca="true" t="shared" si="3" ref="J4:J12">G4+I4</f>
        <v>71.10000000000001</v>
      </c>
      <c r="K4" s="11">
        <f aca="true" t="shared" si="4" ref="K4:K12">RANK(J4,$J$4:$J$12)</f>
        <v>1</v>
      </c>
      <c r="L4" s="11"/>
      <c r="M4" s="11" t="s">
        <v>85</v>
      </c>
      <c r="N4" s="11">
        <v>8</v>
      </c>
    </row>
    <row r="5" spans="1:14" s="3" customFormat="1" ht="24.75" customHeight="1">
      <c r="A5" s="11">
        <v>27</v>
      </c>
      <c r="B5" s="23" t="s">
        <v>419</v>
      </c>
      <c r="C5" s="11" t="s">
        <v>421</v>
      </c>
      <c r="D5" s="24">
        <v>82</v>
      </c>
      <c r="E5" s="24">
        <v>3</v>
      </c>
      <c r="F5" s="13">
        <f t="shared" si="0"/>
        <v>41</v>
      </c>
      <c r="G5" s="13">
        <f t="shared" si="1"/>
        <v>20.5</v>
      </c>
      <c r="H5" s="11">
        <v>88.2</v>
      </c>
      <c r="I5" s="11">
        <f t="shared" si="2"/>
        <v>44.1</v>
      </c>
      <c r="J5" s="13">
        <f t="shared" si="3"/>
        <v>64.6</v>
      </c>
      <c r="K5" s="11">
        <f t="shared" si="4"/>
        <v>2</v>
      </c>
      <c r="L5" s="11"/>
      <c r="M5" s="11" t="s">
        <v>85</v>
      </c>
      <c r="N5" s="11">
        <v>9</v>
      </c>
    </row>
    <row r="6" spans="1:14" s="3" customFormat="1" ht="24.75" customHeight="1">
      <c r="A6" s="11">
        <v>25</v>
      </c>
      <c r="B6" s="23" t="s">
        <v>419</v>
      </c>
      <c r="C6" s="11" t="s">
        <v>422</v>
      </c>
      <c r="D6" s="24">
        <v>70</v>
      </c>
      <c r="E6" s="24">
        <v>7</v>
      </c>
      <c r="F6" s="13">
        <f t="shared" si="0"/>
        <v>35</v>
      </c>
      <c r="G6" s="13">
        <f t="shared" si="1"/>
        <v>17.5</v>
      </c>
      <c r="H6" s="11">
        <v>88.2</v>
      </c>
      <c r="I6" s="11">
        <f t="shared" si="2"/>
        <v>44.1</v>
      </c>
      <c r="J6" s="13">
        <f t="shared" si="3"/>
        <v>61.6</v>
      </c>
      <c r="K6" s="11">
        <f t="shared" si="4"/>
        <v>3</v>
      </c>
      <c r="L6" s="11"/>
      <c r="M6" s="11" t="s">
        <v>85</v>
      </c>
      <c r="N6" s="11">
        <v>7</v>
      </c>
    </row>
    <row r="7" spans="1:14" s="3" customFormat="1" ht="24.75" customHeight="1">
      <c r="A7" s="11">
        <v>23</v>
      </c>
      <c r="B7" s="23" t="s">
        <v>419</v>
      </c>
      <c r="C7" s="11" t="s">
        <v>423</v>
      </c>
      <c r="D7" s="24">
        <v>82</v>
      </c>
      <c r="E7" s="24">
        <v>3</v>
      </c>
      <c r="F7" s="13">
        <f t="shared" si="0"/>
        <v>41</v>
      </c>
      <c r="G7" s="13">
        <f t="shared" si="1"/>
        <v>20.5</v>
      </c>
      <c r="H7" s="11">
        <v>78.4</v>
      </c>
      <c r="I7" s="11">
        <f t="shared" si="2"/>
        <v>39.2</v>
      </c>
      <c r="J7" s="13">
        <f t="shared" si="3"/>
        <v>59.7</v>
      </c>
      <c r="K7" s="11">
        <f t="shared" si="4"/>
        <v>4</v>
      </c>
      <c r="L7" s="11"/>
      <c r="M7" s="11" t="s">
        <v>85</v>
      </c>
      <c r="N7" s="11">
        <v>5</v>
      </c>
    </row>
    <row r="8" spans="1:14" s="3" customFormat="1" ht="24.75" customHeight="1">
      <c r="A8" s="11">
        <v>22</v>
      </c>
      <c r="B8" s="23" t="s">
        <v>419</v>
      </c>
      <c r="C8" s="11" t="s">
        <v>424</v>
      </c>
      <c r="D8" s="24">
        <v>83</v>
      </c>
      <c r="E8" s="24">
        <v>2</v>
      </c>
      <c r="F8" s="13">
        <f t="shared" si="0"/>
        <v>41.5</v>
      </c>
      <c r="G8" s="13">
        <f t="shared" si="1"/>
        <v>20.75</v>
      </c>
      <c r="H8" s="11">
        <v>77.4</v>
      </c>
      <c r="I8" s="11">
        <f t="shared" si="2"/>
        <v>38.7</v>
      </c>
      <c r="J8" s="13">
        <f t="shared" si="3"/>
        <v>59.45</v>
      </c>
      <c r="K8" s="11">
        <f t="shared" si="4"/>
        <v>5</v>
      </c>
      <c r="L8" s="11"/>
      <c r="M8" s="11" t="s">
        <v>85</v>
      </c>
      <c r="N8" s="11">
        <v>3</v>
      </c>
    </row>
    <row r="9" spans="1:14" s="3" customFormat="1" ht="24.75" customHeight="1">
      <c r="A9" s="11">
        <v>21</v>
      </c>
      <c r="B9" s="23" t="s">
        <v>419</v>
      </c>
      <c r="C9" s="11" t="s">
        <v>425</v>
      </c>
      <c r="D9" s="24">
        <v>78</v>
      </c>
      <c r="E9" s="24">
        <v>5</v>
      </c>
      <c r="F9" s="13">
        <f t="shared" si="0"/>
        <v>39</v>
      </c>
      <c r="G9" s="13">
        <f t="shared" si="1"/>
        <v>19.5</v>
      </c>
      <c r="H9" s="11">
        <v>76.8</v>
      </c>
      <c r="I9" s="11">
        <f t="shared" si="2"/>
        <v>38.4</v>
      </c>
      <c r="J9" s="13">
        <f t="shared" si="3"/>
        <v>57.9</v>
      </c>
      <c r="K9" s="11">
        <f t="shared" si="4"/>
        <v>6</v>
      </c>
      <c r="L9" s="11"/>
      <c r="M9" s="11" t="s">
        <v>85</v>
      </c>
      <c r="N9" s="11">
        <v>2</v>
      </c>
    </row>
    <row r="10" spans="1:14" s="3" customFormat="1" ht="24.75" customHeight="1">
      <c r="A10" s="11">
        <v>28</v>
      </c>
      <c r="B10" s="23" t="s">
        <v>419</v>
      </c>
      <c r="C10" s="11" t="s">
        <v>426</v>
      </c>
      <c r="D10" s="24">
        <v>70</v>
      </c>
      <c r="E10" s="24">
        <v>7</v>
      </c>
      <c r="F10" s="13">
        <f t="shared" si="0"/>
        <v>35</v>
      </c>
      <c r="G10" s="13">
        <f t="shared" si="1"/>
        <v>17.5</v>
      </c>
      <c r="H10" s="11">
        <v>77.6</v>
      </c>
      <c r="I10" s="11">
        <f t="shared" si="2"/>
        <v>38.8</v>
      </c>
      <c r="J10" s="13">
        <f t="shared" si="3"/>
        <v>56.3</v>
      </c>
      <c r="K10" s="11">
        <f t="shared" si="4"/>
        <v>7</v>
      </c>
      <c r="L10" s="11"/>
      <c r="M10" s="11" t="s">
        <v>85</v>
      </c>
      <c r="N10" s="11">
        <v>10</v>
      </c>
    </row>
    <row r="11" spans="1:14" s="3" customFormat="1" ht="24.75" customHeight="1">
      <c r="A11" s="11">
        <v>24</v>
      </c>
      <c r="B11" s="23" t="s">
        <v>419</v>
      </c>
      <c r="C11" s="11" t="s">
        <v>427</v>
      </c>
      <c r="D11" s="24">
        <v>76.5</v>
      </c>
      <c r="E11" s="24">
        <v>6</v>
      </c>
      <c r="F11" s="13">
        <f t="shared" si="0"/>
        <v>38.25</v>
      </c>
      <c r="G11" s="13">
        <f t="shared" si="1"/>
        <v>19.125</v>
      </c>
      <c r="H11" s="11">
        <v>70.6</v>
      </c>
      <c r="I11" s="11">
        <f t="shared" si="2"/>
        <v>35.3</v>
      </c>
      <c r="J11" s="13">
        <f t="shared" si="3"/>
        <v>54.425</v>
      </c>
      <c r="K11" s="11">
        <f t="shared" si="4"/>
        <v>8</v>
      </c>
      <c r="L11" s="11"/>
      <c r="M11" s="11" t="s">
        <v>85</v>
      </c>
      <c r="N11" s="11">
        <v>6</v>
      </c>
    </row>
    <row r="12" spans="1:14" s="3" customFormat="1" ht="24.75" customHeight="1">
      <c r="A12" s="11">
        <v>29</v>
      </c>
      <c r="B12" s="23" t="s">
        <v>419</v>
      </c>
      <c r="C12" s="11" t="s">
        <v>428</v>
      </c>
      <c r="D12" s="24">
        <v>71.5</v>
      </c>
      <c r="E12" s="11"/>
      <c r="F12" s="13">
        <f t="shared" si="0"/>
        <v>35.75</v>
      </c>
      <c r="G12" s="13">
        <f t="shared" si="1"/>
        <v>17.875</v>
      </c>
      <c r="H12" s="11"/>
      <c r="I12" s="11"/>
      <c r="J12" s="13">
        <f t="shared" si="3"/>
        <v>17.875</v>
      </c>
      <c r="K12" s="11">
        <f t="shared" si="4"/>
        <v>9</v>
      </c>
      <c r="L12" s="11" t="s">
        <v>222</v>
      </c>
      <c r="M12" s="11" t="s">
        <v>85</v>
      </c>
      <c r="N12" s="11"/>
    </row>
    <row r="13" s="3" customFormat="1" ht="15"/>
    <row r="14" s="3" customFormat="1" ht="15"/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zoomScale="85" zoomScaleNormal="85" zoomScaleSheetLayoutView="100" workbookViewId="0" topLeftCell="A1">
      <pane ySplit="3" topLeftCell="A4" activePane="bottomLeft" state="frozen"/>
      <selection pane="bottomLeft" activeCell="D15" sqref="D15"/>
    </sheetView>
  </sheetViews>
  <sheetFormatPr defaultColWidth="9.140625" defaultRowHeight="15"/>
  <cols>
    <col min="1" max="1" width="3.421875" style="4" customWidth="1"/>
    <col min="2" max="2" width="12.00390625" style="15" customWidth="1"/>
    <col min="3" max="3" width="25.140625" style="4" customWidth="1"/>
    <col min="4" max="4" width="6.8515625" style="4" customWidth="1"/>
    <col min="5" max="5" width="6.28125" style="4" customWidth="1"/>
    <col min="6" max="6" width="9.00390625" style="4" customWidth="1"/>
    <col min="7" max="7" width="9.140625" style="4" customWidth="1"/>
    <col min="8" max="8" width="9.00390625" style="4" customWidth="1"/>
    <col min="9" max="9" width="9.8515625" style="4" customWidth="1"/>
    <col min="10" max="10" width="7.8515625" style="4" customWidth="1"/>
    <col min="11" max="11" width="5.57421875" style="4" customWidth="1"/>
    <col min="12" max="12" width="6.8515625" style="4" customWidth="1"/>
    <col min="13" max="13" width="6.00390625" style="4" hidden="1" customWidth="1"/>
    <col min="14" max="14" width="7.14062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31.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39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4" s="3" customFormat="1" ht="24.75" customHeight="1">
      <c r="A4" s="11">
        <v>1</v>
      </c>
      <c r="B4" s="23" t="s">
        <v>34</v>
      </c>
      <c r="C4" s="11" t="s">
        <v>35</v>
      </c>
      <c r="D4" s="11">
        <v>138.5</v>
      </c>
      <c r="E4" s="11">
        <v>1</v>
      </c>
      <c r="F4" s="13">
        <f aca="true" t="shared" si="0" ref="F4:F9">D4/200*100</f>
        <v>69.25</v>
      </c>
      <c r="G4" s="13">
        <f aca="true" t="shared" si="1" ref="G4:G9">F4*0.5</f>
        <v>34.625</v>
      </c>
      <c r="H4" s="11">
        <v>85.2</v>
      </c>
      <c r="I4" s="11">
        <f aca="true" t="shared" si="2" ref="I4:I9">H4*0.5</f>
        <v>42.6</v>
      </c>
      <c r="J4" s="13">
        <f aca="true" t="shared" si="3" ref="J4:J9">G4+I4</f>
        <v>77.225</v>
      </c>
      <c r="K4" s="11">
        <v>1</v>
      </c>
      <c r="L4" s="11"/>
      <c r="M4" s="11"/>
      <c r="N4" s="11">
        <v>1</v>
      </c>
    </row>
    <row r="5" spans="1:14" s="3" customFormat="1" ht="24.75" customHeight="1">
      <c r="A5" s="11">
        <v>2</v>
      </c>
      <c r="B5" s="23" t="s">
        <v>34</v>
      </c>
      <c r="C5" s="11" t="s">
        <v>36</v>
      </c>
      <c r="D5" s="11">
        <v>120</v>
      </c>
      <c r="E5" s="11">
        <v>2</v>
      </c>
      <c r="F5" s="13">
        <f t="shared" si="0"/>
        <v>60</v>
      </c>
      <c r="G5" s="13">
        <f t="shared" si="1"/>
        <v>30</v>
      </c>
      <c r="H5" s="11">
        <v>89</v>
      </c>
      <c r="I5" s="11">
        <f t="shared" si="2"/>
        <v>44.5</v>
      </c>
      <c r="J5" s="13">
        <f t="shared" si="3"/>
        <v>74.5</v>
      </c>
      <c r="K5" s="11">
        <v>2</v>
      </c>
      <c r="L5" s="11"/>
      <c r="M5" s="11"/>
      <c r="N5" s="11">
        <v>4</v>
      </c>
    </row>
    <row r="6" spans="1:14" s="3" customFormat="1" ht="24.75" customHeight="1">
      <c r="A6" s="11">
        <v>3</v>
      </c>
      <c r="B6" s="23" t="s">
        <v>34</v>
      </c>
      <c r="C6" s="11" t="s">
        <v>37</v>
      </c>
      <c r="D6" s="11">
        <v>113</v>
      </c>
      <c r="E6" s="11">
        <v>3</v>
      </c>
      <c r="F6" s="13">
        <f t="shared" si="0"/>
        <v>56.49999999999999</v>
      </c>
      <c r="G6" s="13">
        <f t="shared" si="1"/>
        <v>28.249999999999996</v>
      </c>
      <c r="H6" s="11">
        <v>88</v>
      </c>
      <c r="I6" s="11">
        <f t="shared" si="2"/>
        <v>44</v>
      </c>
      <c r="J6" s="13">
        <f t="shared" si="3"/>
        <v>72.25</v>
      </c>
      <c r="K6" s="11">
        <v>3</v>
      </c>
      <c r="L6" s="11"/>
      <c r="M6" s="11"/>
      <c r="N6" s="11">
        <v>2</v>
      </c>
    </row>
    <row r="7" spans="1:14" s="3" customFormat="1" ht="24.75" customHeight="1">
      <c r="A7" s="11">
        <v>6</v>
      </c>
      <c r="B7" s="23" t="s">
        <v>34</v>
      </c>
      <c r="C7" s="11" t="s">
        <v>38</v>
      </c>
      <c r="D7" s="11">
        <v>114</v>
      </c>
      <c r="E7" s="11"/>
      <c r="F7" s="13">
        <f t="shared" si="0"/>
        <v>56.99999999999999</v>
      </c>
      <c r="G7" s="13">
        <f t="shared" si="1"/>
        <v>28.499999999999996</v>
      </c>
      <c r="H7" s="11">
        <v>85.4</v>
      </c>
      <c r="I7" s="11">
        <f t="shared" si="2"/>
        <v>42.7</v>
      </c>
      <c r="J7" s="13">
        <f t="shared" si="3"/>
        <v>71.2</v>
      </c>
      <c r="K7" s="11">
        <v>4</v>
      </c>
      <c r="L7" s="11"/>
      <c r="M7" s="11"/>
      <c r="N7" s="11">
        <v>3</v>
      </c>
    </row>
    <row r="8" spans="1:14" s="3" customFormat="1" ht="24.75" customHeight="1">
      <c r="A8" s="11">
        <v>4</v>
      </c>
      <c r="B8" s="23" t="s">
        <v>34</v>
      </c>
      <c r="C8" s="11" t="s">
        <v>39</v>
      </c>
      <c r="D8" s="11">
        <v>111.5</v>
      </c>
      <c r="E8" s="11">
        <v>4</v>
      </c>
      <c r="F8" s="13">
        <f t="shared" si="0"/>
        <v>55.75</v>
      </c>
      <c r="G8" s="13">
        <f t="shared" si="1"/>
        <v>27.875</v>
      </c>
      <c r="H8" s="11">
        <v>82.8</v>
      </c>
      <c r="I8" s="11">
        <f t="shared" si="2"/>
        <v>41.4</v>
      </c>
      <c r="J8" s="13">
        <f t="shared" si="3"/>
        <v>69.275</v>
      </c>
      <c r="K8" s="11">
        <v>5</v>
      </c>
      <c r="L8" s="11"/>
      <c r="M8" s="11"/>
      <c r="N8" s="11">
        <v>5</v>
      </c>
    </row>
    <row r="9" spans="1:14" s="3" customFormat="1" ht="24.75" customHeight="1">
      <c r="A9" s="11">
        <v>5</v>
      </c>
      <c r="B9" s="23" t="s">
        <v>34</v>
      </c>
      <c r="C9" s="11" t="s">
        <v>40</v>
      </c>
      <c r="D9" s="11">
        <v>106</v>
      </c>
      <c r="E9" s="11">
        <v>5</v>
      </c>
      <c r="F9" s="13">
        <f t="shared" si="0"/>
        <v>53</v>
      </c>
      <c r="G9" s="13">
        <f t="shared" si="1"/>
        <v>26.5</v>
      </c>
      <c r="H9" s="11">
        <v>78.6</v>
      </c>
      <c r="I9" s="11">
        <f t="shared" si="2"/>
        <v>39.3</v>
      </c>
      <c r="J9" s="13">
        <f t="shared" si="3"/>
        <v>65.8</v>
      </c>
      <c r="K9" s="11">
        <v>6</v>
      </c>
      <c r="L9" s="11"/>
      <c r="M9" s="11"/>
      <c r="N9" s="11">
        <v>6</v>
      </c>
    </row>
    <row r="10" s="3" customFormat="1" ht="15"/>
    <row r="11" s="3" customFormat="1" ht="15"/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55" right="0.55" top="1" bottom="1" header="0.51" footer="0.51"/>
  <pageSetup horizontalDpi="600" verticalDpi="600" orientation="landscape" paperSize="9"/>
  <headerFooter>
    <oddFooter>&amp;C第 &amp;P 页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Q29"/>
  <sheetViews>
    <sheetView zoomScale="85" zoomScaleNormal="85" zoomScaleSheetLayoutView="100" workbookViewId="0" topLeftCell="A1">
      <pane ySplit="3" topLeftCell="A4" activePane="bottomLeft" state="frozen"/>
      <selection pane="bottomLeft" activeCell="X11" sqref="X11"/>
    </sheetView>
  </sheetViews>
  <sheetFormatPr defaultColWidth="9.140625" defaultRowHeight="15"/>
  <cols>
    <col min="1" max="1" width="3.421875" style="4" customWidth="1"/>
    <col min="2" max="2" width="11.421875" style="15" customWidth="1"/>
    <col min="3" max="3" width="23.421875" style="4" customWidth="1"/>
    <col min="4" max="4" width="6.8515625" style="4" customWidth="1"/>
    <col min="5" max="5" width="4.00390625" style="4" customWidth="1"/>
    <col min="6" max="6" width="7.8515625" style="4" customWidth="1"/>
    <col min="7" max="7" width="8.140625" style="4" customWidth="1"/>
    <col min="8" max="8" width="7.8515625" style="4" customWidth="1"/>
    <col min="9" max="9" width="7.7109375" style="4" customWidth="1"/>
    <col min="10" max="10" width="9.57421875" style="4" customWidth="1"/>
    <col min="11" max="11" width="6.8515625" style="4" customWidth="1"/>
    <col min="12" max="12" width="8.57421875" style="4" customWidth="1"/>
    <col min="13" max="13" width="4.28125" style="4" customWidth="1"/>
    <col min="14" max="14" width="4.140625" style="4" customWidth="1"/>
    <col min="15" max="15" width="6.00390625" style="4" hidden="1" customWidth="1"/>
    <col min="16" max="16" width="5.28125" style="4" customWidth="1"/>
    <col min="17" max="17" width="5.421875" style="4" customWidth="1"/>
    <col min="18" max="16384" width="9.140625" style="4" customWidth="1"/>
  </cols>
  <sheetData>
    <row r="1" spans="1:16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s="2" customFormat="1" ht="19.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/>
      <c r="K2" s="7"/>
      <c r="L2" s="7" t="s">
        <v>6</v>
      </c>
      <c r="M2" s="7" t="s">
        <v>8</v>
      </c>
      <c r="N2" s="7" t="s">
        <v>9</v>
      </c>
      <c r="O2" s="7" t="s">
        <v>11</v>
      </c>
      <c r="P2" s="7" t="s">
        <v>65</v>
      </c>
      <c r="Q2" s="7" t="s">
        <v>66</v>
      </c>
    </row>
    <row r="3" spans="1:17" s="2" customFormat="1" ht="69.7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339</v>
      </c>
      <c r="I3" s="7" t="s">
        <v>340</v>
      </c>
      <c r="J3" s="7" t="s">
        <v>69</v>
      </c>
      <c r="K3" s="7" t="s">
        <v>17</v>
      </c>
      <c r="L3" s="7"/>
      <c r="M3" s="7"/>
      <c r="N3" s="7"/>
      <c r="O3" s="7"/>
      <c r="P3" s="7"/>
      <c r="Q3" s="7"/>
    </row>
    <row r="4" spans="1:17" s="3" customFormat="1" ht="39" customHeight="1">
      <c r="A4" s="11">
        <v>2</v>
      </c>
      <c r="B4" s="12" t="s">
        <v>429</v>
      </c>
      <c r="C4" s="11" t="s">
        <v>125</v>
      </c>
      <c r="D4" s="11" t="s">
        <v>430</v>
      </c>
      <c r="E4" s="11" t="s">
        <v>402</v>
      </c>
      <c r="F4" s="13">
        <f>D4/2</f>
        <v>55.5</v>
      </c>
      <c r="G4" s="13">
        <f>F4/2</f>
        <v>27.75</v>
      </c>
      <c r="H4" s="11">
        <v>35.32</v>
      </c>
      <c r="I4" s="11">
        <v>46.6</v>
      </c>
      <c r="J4" s="11">
        <f>H4+I4</f>
        <v>81.92</v>
      </c>
      <c r="K4" s="11">
        <f>J4/2</f>
        <v>40.96</v>
      </c>
      <c r="L4" s="13">
        <f>G4+K4</f>
        <v>68.71000000000001</v>
      </c>
      <c r="M4" s="11">
        <v>1</v>
      </c>
      <c r="N4" s="11"/>
      <c r="O4" s="11"/>
      <c r="P4" s="11">
        <v>2</v>
      </c>
      <c r="Q4" s="20">
        <v>1</v>
      </c>
    </row>
    <row r="5" spans="1:17" s="3" customFormat="1" ht="39" customHeight="1">
      <c r="A5" s="11">
        <v>1</v>
      </c>
      <c r="B5" s="12" t="s">
        <v>429</v>
      </c>
      <c r="C5" s="11" t="s">
        <v>431</v>
      </c>
      <c r="D5" s="11" t="s">
        <v>432</v>
      </c>
      <c r="E5" s="11" t="s">
        <v>399</v>
      </c>
      <c r="F5" s="13">
        <f>D5/2</f>
        <v>56.75</v>
      </c>
      <c r="G5" s="13">
        <f>F5/2</f>
        <v>28.375</v>
      </c>
      <c r="H5" s="11">
        <v>29.76</v>
      </c>
      <c r="I5" s="11">
        <v>50.46</v>
      </c>
      <c r="J5" s="11">
        <f>H5+I5</f>
        <v>80.22</v>
      </c>
      <c r="K5" s="11">
        <f>J5/2</f>
        <v>40.11</v>
      </c>
      <c r="L5" s="13">
        <f>G5+K5</f>
        <v>68.485</v>
      </c>
      <c r="M5" s="11">
        <v>2</v>
      </c>
      <c r="N5" s="11"/>
      <c r="O5" s="11"/>
      <c r="P5" s="11">
        <v>3</v>
      </c>
      <c r="Q5" s="20">
        <v>4</v>
      </c>
    </row>
    <row r="6" spans="1:17" s="3" customFormat="1" ht="39" customHeight="1">
      <c r="A6" s="11">
        <v>4</v>
      </c>
      <c r="B6" s="12" t="s">
        <v>429</v>
      </c>
      <c r="C6" s="11" t="s">
        <v>433</v>
      </c>
      <c r="D6" s="11" t="s">
        <v>434</v>
      </c>
      <c r="E6" s="11" t="s">
        <v>393</v>
      </c>
      <c r="F6" s="13">
        <f>D6/2</f>
        <v>38.25</v>
      </c>
      <c r="G6" s="13">
        <f>F6/2</f>
        <v>19.125</v>
      </c>
      <c r="H6" s="11">
        <v>30.76</v>
      </c>
      <c r="I6" s="11">
        <v>56.24</v>
      </c>
      <c r="J6" s="11">
        <f>H6+I6</f>
        <v>87</v>
      </c>
      <c r="K6" s="11">
        <f>J6/2</f>
        <v>43.5</v>
      </c>
      <c r="L6" s="13">
        <f>G6+K6</f>
        <v>62.625</v>
      </c>
      <c r="M6" s="11">
        <v>3</v>
      </c>
      <c r="N6" s="11"/>
      <c r="O6" s="11"/>
      <c r="P6" s="11">
        <v>5</v>
      </c>
      <c r="Q6" s="20">
        <v>5</v>
      </c>
    </row>
    <row r="7" spans="1:17" s="3" customFormat="1" ht="39" customHeight="1">
      <c r="A7" s="11">
        <v>3</v>
      </c>
      <c r="B7" s="12" t="s">
        <v>429</v>
      </c>
      <c r="C7" s="11" t="s">
        <v>435</v>
      </c>
      <c r="D7" s="11" t="s">
        <v>436</v>
      </c>
      <c r="E7" s="11" t="s">
        <v>391</v>
      </c>
      <c r="F7" s="13">
        <f>D7/2</f>
        <v>40.25</v>
      </c>
      <c r="G7" s="13">
        <f>F7/2</f>
        <v>20.125</v>
      </c>
      <c r="H7" s="11">
        <v>30.94</v>
      </c>
      <c r="I7" s="11">
        <v>49.8</v>
      </c>
      <c r="J7" s="11">
        <f>H7+I7</f>
        <v>80.74</v>
      </c>
      <c r="K7" s="11">
        <f>J7/2</f>
        <v>40.37</v>
      </c>
      <c r="L7" s="13">
        <f>G7+K7</f>
        <v>60.495</v>
      </c>
      <c r="M7" s="11">
        <v>4</v>
      </c>
      <c r="N7" s="11"/>
      <c r="O7" s="11"/>
      <c r="P7" s="11">
        <v>4</v>
      </c>
      <c r="Q7" s="20">
        <v>2</v>
      </c>
    </row>
    <row r="8" spans="1:17" s="3" customFormat="1" ht="39" customHeight="1">
      <c r="A8" s="11">
        <v>5</v>
      </c>
      <c r="B8" s="12" t="s">
        <v>429</v>
      </c>
      <c r="C8" s="11" t="s">
        <v>437</v>
      </c>
      <c r="D8" s="11" t="s">
        <v>438</v>
      </c>
      <c r="E8" s="11" t="s">
        <v>412</v>
      </c>
      <c r="F8" s="13">
        <f>D8/2</f>
        <v>24</v>
      </c>
      <c r="G8" s="13">
        <f>F8/2</f>
        <v>12</v>
      </c>
      <c r="H8" s="11">
        <v>31.84</v>
      </c>
      <c r="I8" s="11">
        <v>53.64</v>
      </c>
      <c r="J8" s="11">
        <f>H8+I8</f>
        <v>85.48</v>
      </c>
      <c r="K8" s="11">
        <f>J8/2</f>
        <v>42.74</v>
      </c>
      <c r="L8" s="13">
        <f>G8+K8</f>
        <v>54.74</v>
      </c>
      <c r="M8" s="11">
        <v>5</v>
      </c>
      <c r="N8" s="11"/>
      <c r="O8" s="11"/>
      <c r="P8" s="11">
        <v>1</v>
      </c>
      <c r="Q8" s="20">
        <v>3</v>
      </c>
    </row>
    <row r="9" spans="1:16" ht="15">
      <c r="A9" s="21"/>
      <c r="B9" s="22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5">
      <c r="A10" s="21"/>
      <c r="B10" s="2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15">
      <c r="A11" s="21"/>
      <c r="B11" s="22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5">
      <c r="A12" s="21"/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5">
      <c r="A13" s="21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5">
      <c r="A14" s="21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5">
      <c r="A15" s="21"/>
      <c r="B15" s="2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5">
      <c r="A16" s="2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5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5">
      <c r="A18" s="21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5">
      <c r="A19" s="21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5">
      <c r="A20" s="21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5">
      <c r="A21" s="2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5">
      <c r="A22" s="2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5">
      <c r="A23" s="21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5">
      <c r="A24" s="21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5">
      <c r="A25" s="21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5">
      <c r="A26" s="21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5">
      <c r="A27" s="2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5">
      <c r="A28" s="2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5">
      <c r="A29" s="21"/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</sheetData>
  <sheetProtection/>
  <mergeCells count="12">
    <mergeCell ref="A1:P1"/>
    <mergeCell ref="D2:G2"/>
    <mergeCell ref="H2:K2"/>
    <mergeCell ref="A2:A3"/>
    <mergeCell ref="B2:B3"/>
    <mergeCell ref="C2:C3"/>
    <mergeCell ref="L2:L3"/>
    <mergeCell ref="M2:M3"/>
    <mergeCell ref="N2:N3"/>
    <mergeCell ref="O2:O3"/>
    <mergeCell ref="P2:P3"/>
    <mergeCell ref="Q2:Q3"/>
  </mergeCells>
  <printOptions/>
  <pageMargins left="0.55" right="0.55" top="1" bottom="1" header="0.51" footer="0.51"/>
  <pageSetup horizontalDpi="600" verticalDpi="600" orientation="landscape" paperSize="9" scale="98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C2" sqref="A1:N65536"/>
    </sheetView>
  </sheetViews>
  <sheetFormatPr defaultColWidth="9.140625" defaultRowHeight="15"/>
  <cols>
    <col min="1" max="1" width="3.421875" style="4" customWidth="1"/>
    <col min="2" max="2" width="19.7109375" style="15" customWidth="1"/>
    <col min="3" max="3" width="23.421875" style="4" customWidth="1"/>
    <col min="4" max="4" width="6.8515625" style="4" customWidth="1"/>
    <col min="5" max="5" width="5.7109375" style="4" customWidth="1"/>
    <col min="6" max="6" width="7.8515625" style="4" customWidth="1"/>
    <col min="7" max="7" width="7.57421875" style="4" customWidth="1"/>
    <col min="8" max="8" width="7.7109375" style="4" customWidth="1"/>
    <col min="9" max="9" width="8.28125" style="4" customWidth="1"/>
    <col min="10" max="10" width="7.8515625" style="4" customWidth="1"/>
    <col min="11" max="11" width="5.57421875" style="4" customWidth="1"/>
    <col min="12" max="12" width="6.8515625" style="4" customWidth="1"/>
    <col min="13" max="13" width="6.00390625" style="4" hidden="1" customWidth="1"/>
    <col min="14" max="14" width="6.42187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33.7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34.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4" s="3" customFormat="1" ht="36" customHeight="1">
      <c r="A4" s="11">
        <v>20</v>
      </c>
      <c r="B4" s="12" t="s">
        <v>439</v>
      </c>
      <c r="C4" s="11" t="s">
        <v>440</v>
      </c>
      <c r="D4" s="11">
        <v>114.5</v>
      </c>
      <c r="E4" s="11">
        <v>1</v>
      </c>
      <c r="F4" s="13">
        <f>D4/200*100</f>
        <v>57.25</v>
      </c>
      <c r="G4" s="13">
        <f>F4*0.5</f>
        <v>28.625</v>
      </c>
      <c r="H4" s="11">
        <v>74.8</v>
      </c>
      <c r="I4" s="11">
        <f>H4*0.5</f>
        <v>37.4</v>
      </c>
      <c r="J4" s="13">
        <f>G4+I4</f>
        <v>66.025</v>
      </c>
      <c r="K4" s="11">
        <v>1</v>
      </c>
      <c r="L4" s="11"/>
      <c r="M4" s="11" t="s">
        <v>85</v>
      </c>
      <c r="N4" s="11">
        <v>1</v>
      </c>
    </row>
    <row r="5" s="3" customFormat="1" ht="15"/>
    <row r="6" s="3" customFormat="1" ht="15"/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7" right="0.7" top="0.75" bottom="0.75" header="0.3" footer="0.3"/>
  <pageSetup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S5"/>
  <sheetViews>
    <sheetView tabSelected="1" workbookViewId="0" topLeftCell="A1">
      <selection activeCell="F6" sqref="F6"/>
    </sheetView>
  </sheetViews>
  <sheetFormatPr defaultColWidth="9.140625" defaultRowHeight="15"/>
  <cols>
    <col min="1" max="1" width="3.421875" style="4" customWidth="1"/>
    <col min="2" max="2" width="15.140625" style="15" customWidth="1"/>
    <col min="3" max="3" width="21.8515625" style="4" customWidth="1"/>
    <col min="4" max="4" width="6.8515625" style="4" customWidth="1"/>
    <col min="5" max="5" width="3.8515625" style="4" customWidth="1"/>
    <col min="6" max="6" width="6.421875" style="4" customWidth="1"/>
    <col min="7" max="7" width="7.7109375" style="4" customWidth="1"/>
    <col min="8" max="8" width="6.7109375" style="4" customWidth="1"/>
    <col min="9" max="9" width="7.00390625" style="4" customWidth="1"/>
    <col min="10" max="10" width="7.28125" style="4" customWidth="1"/>
    <col min="11" max="11" width="6.421875" style="4" customWidth="1"/>
    <col min="12" max="12" width="5.28125" style="4" customWidth="1"/>
    <col min="13" max="13" width="7.00390625" style="4" customWidth="1"/>
    <col min="14" max="14" width="5.57421875" style="4" customWidth="1"/>
    <col min="15" max="15" width="6.00390625" style="4" customWidth="1"/>
    <col min="16" max="16" width="6.00390625" style="4" hidden="1" customWidth="1"/>
    <col min="17" max="17" width="7.140625" style="4" hidden="1" customWidth="1"/>
    <col min="18" max="18" width="5.57421875" style="4" customWidth="1"/>
    <col min="19" max="19" width="5.00390625" style="4" customWidth="1"/>
    <col min="20" max="16384" width="9.140625" style="4" customWidth="1"/>
  </cols>
  <sheetData>
    <row r="1" spans="1:17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9" s="2" customFormat="1" ht="34.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/>
      <c r="K2" s="7"/>
      <c r="L2" s="7"/>
      <c r="M2" s="7" t="s">
        <v>6</v>
      </c>
      <c r="N2" s="7" t="s">
        <v>8</v>
      </c>
      <c r="O2" s="7" t="s">
        <v>9</v>
      </c>
      <c r="P2" s="7" t="s">
        <v>11</v>
      </c>
      <c r="Q2" s="7" t="s">
        <v>12</v>
      </c>
      <c r="R2" s="7" t="s">
        <v>72</v>
      </c>
      <c r="S2" s="7" t="s">
        <v>73</v>
      </c>
    </row>
    <row r="3" spans="1:19" s="2" customFormat="1" ht="60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74</v>
      </c>
      <c r="I3" s="7" t="s">
        <v>75</v>
      </c>
      <c r="J3" s="7" t="s">
        <v>76</v>
      </c>
      <c r="K3" s="7" t="s">
        <v>69</v>
      </c>
      <c r="L3" s="7" t="s">
        <v>17</v>
      </c>
      <c r="M3" s="7"/>
      <c r="N3" s="7"/>
      <c r="O3" s="7"/>
      <c r="P3" s="7"/>
      <c r="Q3" s="7"/>
      <c r="R3" s="7"/>
      <c r="S3" s="7"/>
    </row>
    <row r="4" spans="1:19" s="14" customFormat="1" ht="33.75" customHeight="1">
      <c r="A4" s="16">
        <v>25</v>
      </c>
      <c r="B4" s="12" t="s">
        <v>441</v>
      </c>
      <c r="C4" s="16" t="s">
        <v>363</v>
      </c>
      <c r="D4" s="11">
        <v>86.5</v>
      </c>
      <c r="E4" s="11">
        <v>1</v>
      </c>
      <c r="F4" s="16">
        <f>D4/2</f>
        <v>43.25</v>
      </c>
      <c r="G4" s="16">
        <f>F4/2</f>
        <v>21.625</v>
      </c>
      <c r="H4" s="11">
        <v>10.9</v>
      </c>
      <c r="I4" s="11">
        <v>31.8</v>
      </c>
      <c r="J4" s="11">
        <v>33.3</v>
      </c>
      <c r="K4" s="16">
        <f>SUM(H4:J4)</f>
        <v>76</v>
      </c>
      <c r="L4" s="16">
        <f>K4/2</f>
        <v>38</v>
      </c>
      <c r="M4" s="11">
        <f>G4+L4</f>
        <v>59.625</v>
      </c>
      <c r="N4" s="11">
        <v>1</v>
      </c>
      <c r="O4" s="11"/>
      <c r="P4" s="11"/>
      <c r="Q4" s="11"/>
      <c r="R4" s="19">
        <v>7</v>
      </c>
      <c r="S4" s="20">
        <v>15</v>
      </c>
    </row>
    <row r="5" spans="1:19" s="3" customFormat="1" ht="33.75" customHeight="1">
      <c r="A5" s="17">
        <v>26</v>
      </c>
      <c r="B5" s="12" t="s">
        <v>441</v>
      </c>
      <c r="C5" s="18" t="s">
        <v>442</v>
      </c>
      <c r="D5" s="11">
        <v>110.5</v>
      </c>
      <c r="E5" s="11"/>
      <c r="F5" s="17">
        <f>D5/2</f>
        <v>55.25</v>
      </c>
      <c r="G5" s="17">
        <f>F5/2</f>
        <v>27.625</v>
      </c>
      <c r="H5" s="11"/>
      <c r="I5" s="11"/>
      <c r="J5" s="11"/>
      <c r="K5" s="17"/>
      <c r="L5" s="17"/>
      <c r="M5" s="11">
        <f>G5+L5</f>
        <v>27.625</v>
      </c>
      <c r="N5" s="11">
        <v>2</v>
      </c>
      <c r="O5" s="11" t="s">
        <v>222</v>
      </c>
      <c r="P5" s="11"/>
      <c r="Q5" s="11"/>
      <c r="R5" s="20"/>
      <c r="S5" s="20"/>
    </row>
    <row r="6" ht="24.75" customHeight="1"/>
  </sheetData>
  <sheetProtection/>
  <mergeCells count="13">
    <mergeCell ref="A1:Q1"/>
    <mergeCell ref="D2:G2"/>
    <mergeCell ref="H2:L2"/>
    <mergeCell ref="A2:A3"/>
    <mergeCell ref="B2:B3"/>
    <mergeCell ref="C2:C3"/>
    <mergeCell ref="M2:M3"/>
    <mergeCell ref="N2:N3"/>
    <mergeCell ref="O2:O3"/>
    <mergeCell ref="P2:P3"/>
    <mergeCell ref="Q2:Q3"/>
    <mergeCell ref="R2:R3"/>
    <mergeCell ref="S2:S3"/>
  </mergeCells>
  <printOptions/>
  <pageMargins left="0.7" right="0.7" top="0.75" bottom="0.75" header="0.3" footer="0.3"/>
  <pageSetup horizontalDpi="600" verticalDpi="600" orientation="landscape" paperSize="9" scale="9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L12" sqref="L12"/>
    </sheetView>
  </sheetViews>
  <sheetFormatPr defaultColWidth="9.140625" defaultRowHeight="15"/>
  <cols>
    <col min="1" max="1" width="3.421875" style="4" customWidth="1"/>
    <col min="2" max="2" width="15.8515625" style="5" customWidth="1"/>
    <col min="3" max="3" width="24.57421875" style="4" customWidth="1"/>
    <col min="4" max="4" width="6.8515625" style="4" customWidth="1"/>
    <col min="5" max="5" width="4.140625" style="4" customWidth="1"/>
    <col min="6" max="6" width="8.28125" style="4" customWidth="1"/>
    <col min="7" max="7" width="7.8515625" style="4" customWidth="1"/>
    <col min="8" max="8" width="8.00390625" style="4" customWidth="1"/>
    <col min="9" max="9" width="8.28125" style="4" customWidth="1"/>
    <col min="10" max="10" width="7.7109375" style="4" customWidth="1"/>
    <col min="11" max="11" width="5.57421875" style="4" customWidth="1"/>
    <col min="12" max="12" width="4.421875" style="4" customWidth="1"/>
    <col min="13" max="13" width="6.00390625" style="4" hidden="1" customWidth="1"/>
    <col min="14" max="14" width="7.14062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27.7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39.7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4" s="3" customFormat="1" ht="34.5" customHeight="1">
      <c r="A4" s="11">
        <v>13</v>
      </c>
      <c r="B4" s="12" t="s">
        <v>443</v>
      </c>
      <c r="C4" s="11" t="s">
        <v>33</v>
      </c>
      <c r="D4" s="11">
        <v>76</v>
      </c>
      <c r="E4" s="11">
        <v>1</v>
      </c>
      <c r="F4" s="13">
        <f>D4/200*100</f>
        <v>38</v>
      </c>
      <c r="G4" s="13">
        <f>F4*0.5</f>
        <v>19</v>
      </c>
      <c r="H4" s="11">
        <v>87.9</v>
      </c>
      <c r="I4" s="11">
        <f>H4*0.5</f>
        <v>43.95</v>
      </c>
      <c r="J4" s="13">
        <f>G4+I4</f>
        <v>62.95</v>
      </c>
      <c r="K4" s="11">
        <v>1</v>
      </c>
      <c r="L4" s="11"/>
      <c r="M4" s="11"/>
      <c r="N4" s="11">
        <v>14</v>
      </c>
    </row>
    <row r="5" spans="1:14" s="3" customFormat="1" ht="34.5" customHeight="1">
      <c r="A5" s="11">
        <v>14</v>
      </c>
      <c r="B5" s="12" t="s">
        <v>443</v>
      </c>
      <c r="C5" s="11" t="s">
        <v>273</v>
      </c>
      <c r="D5" s="11">
        <v>64.5</v>
      </c>
      <c r="E5" s="11">
        <v>2</v>
      </c>
      <c r="F5" s="13">
        <f>D5/200*100</f>
        <v>32.25</v>
      </c>
      <c r="G5" s="13">
        <f>F5*0.5</f>
        <v>16.125</v>
      </c>
      <c r="H5" s="11">
        <v>84.9</v>
      </c>
      <c r="I5" s="11">
        <f>H5*0.5</f>
        <v>42.45</v>
      </c>
      <c r="J5" s="13">
        <f>G5+I5</f>
        <v>58.575</v>
      </c>
      <c r="K5" s="11">
        <v>2</v>
      </c>
      <c r="L5" s="11"/>
      <c r="M5" s="11"/>
      <c r="N5" s="11">
        <v>13</v>
      </c>
    </row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7" right="0.7" top="0.75" bottom="0.75" header="0.3" footer="0.3"/>
  <pageSetup horizontalDpi="600" verticalDpi="6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"/>
  <sheetViews>
    <sheetView zoomScale="85" zoomScaleNormal="85" zoomScaleSheetLayoutView="100" workbookViewId="0" topLeftCell="A1">
      <pane ySplit="3" topLeftCell="A4" activePane="bottomLeft" state="frozen"/>
      <selection pane="bottomLeft" activeCell="F16" sqref="F16"/>
    </sheetView>
  </sheetViews>
  <sheetFormatPr defaultColWidth="9.140625" defaultRowHeight="15"/>
  <cols>
    <col min="1" max="1" width="3.421875" style="4" customWidth="1"/>
    <col min="2" max="2" width="13.140625" style="15" customWidth="1"/>
    <col min="3" max="3" width="23.57421875" style="4" customWidth="1"/>
    <col min="4" max="4" width="6.8515625" style="4" customWidth="1"/>
    <col min="5" max="5" width="6.28125" style="4" customWidth="1"/>
    <col min="6" max="6" width="9.00390625" style="4" customWidth="1"/>
    <col min="7" max="7" width="9.140625" style="4" customWidth="1"/>
    <col min="8" max="8" width="9.57421875" style="4" customWidth="1"/>
    <col min="9" max="9" width="9.421875" style="4" customWidth="1"/>
    <col min="10" max="10" width="7.8515625" style="4" customWidth="1"/>
    <col min="11" max="11" width="5.57421875" style="4" customWidth="1"/>
    <col min="12" max="12" width="6.8515625" style="4" customWidth="1"/>
    <col min="13" max="13" width="6.00390625" style="4" hidden="1" customWidth="1"/>
    <col min="14" max="14" width="7.14062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30.7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43.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4" s="3" customFormat="1" ht="34.5" customHeight="1">
      <c r="A4" s="11">
        <v>1</v>
      </c>
      <c r="B4" s="23" t="s">
        <v>41</v>
      </c>
      <c r="C4" s="11" t="s">
        <v>29</v>
      </c>
      <c r="D4" s="11">
        <v>163</v>
      </c>
      <c r="E4" s="11">
        <v>1</v>
      </c>
      <c r="F4" s="13">
        <f>D4/200*100</f>
        <v>81.5</v>
      </c>
      <c r="G4" s="13">
        <f>F4*0.5</f>
        <v>40.75</v>
      </c>
      <c r="H4" s="11">
        <v>81</v>
      </c>
      <c r="I4" s="11">
        <f>H4*0.5</f>
        <v>40.5</v>
      </c>
      <c r="J4" s="13">
        <f>G4+I4</f>
        <v>81.25</v>
      </c>
      <c r="K4" s="11">
        <v>1</v>
      </c>
      <c r="L4" s="11"/>
      <c r="M4" s="11"/>
      <c r="N4" s="11">
        <v>2</v>
      </c>
    </row>
    <row r="5" spans="1:14" s="3" customFormat="1" ht="34.5" customHeight="1">
      <c r="A5" s="11">
        <v>2</v>
      </c>
      <c r="B5" s="23" t="s">
        <v>41</v>
      </c>
      <c r="C5" s="11" t="s">
        <v>42</v>
      </c>
      <c r="D5" s="11">
        <v>154.5</v>
      </c>
      <c r="E5" s="11">
        <v>2</v>
      </c>
      <c r="F5" s="13">
        <f>D5/200*100</f>
        <v>77.25</v>
      </c>
      <c r="G5" s="13">
        <f>F5*0.5</f>
        <v>38.625</v>
      </c>
      <c r="H5" s="11">
        <v>79.8</v>
      </c>
      <c r="I5" s="11">
        <f>H5*0.5</f>
        <v>39.9</v>
      </c>
      <c r="J5" s="13">
        <f>G5+I5</f>
        <v>78.525</v>
      </c>
      <c r="K5" s="11">
        <v>2</v>
      </c>
      <c r="L5" s="11"/>
      <c r="M5" s="11"/>
      <c r="N5" s="11">
        <v>1</v>
      </c>
    </row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55" right="0.55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"/>
  <sheetViews>
    <sheetView zoomScale="85" zoomScaleNormal="85" zoomScaleSheetLayoutView="100" workbookViewId="0" topLeftCell="A1">
      <pane ySplit="3" topLeftCell="A4" activePane="bottomLeft" state="frozen"/>
      <selection pane="bottomLeft" activeCell="I23" sqref="I23"/>
    </sheetView>
  </sheetViews>
  <sheetFormatPr defaultColWidth="9.140625" defaultRowHeight="15"/>
  <cols>
    <col min="1" max="1" width="3.421875" style="4" customWidth="1"/>
    <col min="2" max="2" width="13.421875" style="15" customWidth="1"/>
    <col min="3" max="3" width="24.7109375" style="4" customWidth="1"/>
    <col min="4" max="4" width="6.8515625" style="4" customWidth="1"/>
    <col min="5" max="5" width="6.28125" style="4" customWidth="1"/>
    <col min="6" max="6" width="9.28125" style="4" customWidth="1"/>
    <col min="7" max="7" width="9.140625" style="4" customWidth="1"/>
    <col min="8" max="8" width="8.57421875" style="4" customWidth="1"/>
    <col min="9" max="9" width="8.7109375" style="4" customWidth="1"/>
    <col min="10" max="10" width="7.8515625" style="4" customWidth="1"/>
    <col min="11" max="11" width="5.57421875" style="4" customWidth="1"/>
    <col min="12" max="12" width="6.8515625" style="4" customWidth="1"/>
    <col min="13" max="13" width="6.00390625" style="4" hidden="1" customWidth="1"/>
    <col min="14" max="14" width="7.14062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19.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28.5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4" s="3" customFormat="1" ht="35.25" customHeight="1">
      <c r="A4" s="11">
        <v>1</v>
      </c>
      <c r="B4" s="23" t="s">
        <v>43</v>
      </c>
      <c r="C4" s="11" t="s">
        <v>44</v>
      </c>
      <c r="D4" s="11">
        <v>127.5</v>
      </c>
      <c r="E4" s="11">
        <v>1</v>
      </c>
      <c r="F4" s="13">
        <f aca="true" t="shared" si="0" ref="F4:F9">D4/200*100</f>
        <v>63.74999999999999</v>
      </c>
      <c r="G4" s="13">
        <f aca="true" t="shared" si="1" ref="G4:G9">F4*0.5</f>
        <v>31.874999999999996</v>
      </c>
      <c r="H4" s="11">
        <v>80.6</v>
      </c>
      <c r="I4" s="11">
        <f aca="true" t="shared" si="2" ref="I4:I9">H4*0.5</f>
        <v>40.3</v>
      </c>
      <c r="J4" s="33">
        <f aca="true" t="shared" si="3" ref="J4:J9">G4+I4</f>
        <v>72.175</v>
      </c>
      <c r="K4" s="34">
        <v>1</v>
      </c>
      <c r="L4" s="34"/>
      <c r="M4" s="34"/>
      <c r="N4" s="34">
        <v>4</v>
      </c>
    </row>
    <row r="5" spans="1:14" s="3" customFormat="1" ht="35.25" customHeight="1">
      <c r="A5" s="11">
        <v>2</v>
      </c>
      <c r="B5" s="23" t="s">
        <v>43</v>
      </c>
      <c r="C5" s="11" t="s">
        <v>45</v>
      </c>
      <c r="D5" s="11">
        <v>117.5</v>
      </c>
      <c r="E5" s="11">
        <v>2</v>
      </c>
      <c r="F5" s="13">
        <f t="shared" si="0"/>
        <v>58.75</v>
      </c>
      <c r="G5" s="13">
        <f t="shared" si="1"/>
        <v>29.375</v>
      </c>
      <c r="H5" s="11">
        <v>85</v>
      </c>
      <c r="I5" s="11">
        <f t="shared" si="2"/>
        <v>42.5</v>
      </c>
      <c r="J5" s="33">
        <f t="shared" si="3"/>
        <v>71.875</v>
      </c>
      <c r="K5" s="34">
        <v>2</v>
      </c>
      <c r="L5" s="34"/>
      <c r="M5" s="34"/>
      <c r="N5" s="34">
        <v>3</v>
      </c>
    </row>
    <row r="6" spans="1:14" s="3" customFormat="1" ht="35.25" customHeight="1">
      <c r="A6" s="11">
        <v>3</v>
      </c>
      <c r="B6" s="23" t="s">
        <v>43</v>
      </c>
      <c r="C6" s="11" t="s">
        <v>46</v>
      </c>
      <c r="D6" s="11">
        <v>116.5</v>
      </c>
      <c r="E6" s="11">
        <v>3</v>
      </c>
      <c r="F6" s="13">
        <f t="shared" si="0"/>
        <v>58.25</v>
      </c>
      <c r="G6" s="13">
        <f t="shared" si="1"/>
        <v>29.125</v>
      </c>
      <c r="H6" s="11">
        <v>80.6</v>
      </c>
      <c r="I6" s="11">
        <f t="shared" si="2"/>
        <v>40.3</v>
      </c>
      <c r="J6" s="33">
        <f t="shared" si="3"/>
        <v>69.425</v>
      </c>
      <c r="K6" s="34">
        <v>3</v>
      </c>
      <c r="L6" s="34"/>
      <c r="M6" s="34"/>
      <c r="N6" s="34">
        <v>6</v>
      </c>
    </row>
    <row r="7" spans="1:14" s="3" customFormat="1" ht="35.25" customHeight="1">
      <c r="A7" s="11">
        <v>5</v>
      </c>
      <c r="B7" s="23" t="s">
        <v>43</v>
      </c>
      <c r="C7" s="11" t="s">
        <v>47</v>
      </c>
      <c r="D7" s="11">
        <v>109</v>
      </c>
      <c r="E7" s="11">
        <v>5</v>
      </c>
      <c r="F7" s="13">
        <f t="shared" si="0"/>
        <v>54.50000000000001</v>
      </c>
      <c r="G7" s="13">
        <f t="shared" si="1"/>
        <v>27.250000000000004</v>
      </c>
      <c r="H7" s="11">
        <v>81</v>
      </c>
      <c r="I7" s="11">
        <f t="shared" si="2"/>
        <v>40.5</v>
      </c>
      <c r="J7" s="33">
        <f t="shared" si="3"/>
        <v>67.75</v>
      </c>
      <c r="K7" s="34">
        <v>4</v>
      </c>
      <c r="L7" s="34"/>
      <c r="M7" s="34"/>
      <c r="N7" s="34">
        <v>5</v>
      </c>
    </row>
    <row r="8" spans="1:14" s="3" customFormat="1" ht="35.25" customHeight="1">
      <c r="A8" s="11">
        <v>4</v>
      </c>
      <c r="B8" s="23" t="s">
        <v>43</v>
      </c>
      <c r="C8" s="11" t="s">
        <v>48</v>
      </c>
      <c r="D8" s="11">
        <v>111</v>
      </c>
      <c r="E8" s="11">
        <v>4</v>
      </c>
      <c r="F8" s="13">
        <f t="shared" si="0"/>
        <v>55.50000000000001</v>
      </c>
      <c r="G8" s="13">
        <f t="shared" si="1"/>
        <v>27.750000000000004</v>
      </c>
      <c r="H8" s="11">
        <v>72.6</v>
      </c>
      <c r="I8" s="11">
        <f t="shared" si="2"/>
        <v>36.3</v>
      </c>
      <c r="J8" s="33">
        <f t="shared" si="3"/>
        <v>64.05</v>
      </c>
      <c r="K8" s="34">
        <v>5</v>
      </c>
      <c r="L8" s="34"/>
      <c r="M8" s="34"/>
      <c r="N8" s="34">
        <v>2</v>
      </c>
    </row>
    <row r="9" spans="1:14" s="3" customFormat="1" ht="35.25" customHeight="1">
      <c r="A9" s="11">
        <v>6</v>
      </c>
      <c r="B9" s="23" t="s">
        <v>43</v>
      </c>
      <c r="C9" s="11" t="s">
        <v>49</v>
      </c>
      <c r="D9" s="11">
        <v>98.5</v>
      </c>
      <c r="E9" s="11">
        <v>6</v>
      </c>
      <c r="F9" s="13">
        <f t="shared" si="0"/>
        <v>49.25</v>
      </c>
      <c r="G9" s="13">
        <f t="shared" si="1"/>
        <v>24.625</v>
      </c>
      <c r="H9" s="11">
        <v>76.2</v>
      </c>
      <c r="I9" s="11">
        <f t="shared" si="2"/>
        <v>38.1</v>
      </c>
      <c r="J9" s="33">
        <f t="shared" si="3"/>
        <v>62.725</v>
      </c>
      <c r="K9" s="34">
        <v>6</v>
      </c>
      <c r="L9" s="34"/>
      <c r="M9" s="34"/>
      <c r="N9" s="34">
        <v>1</v>
      </c>
    </row>
    <row r="11" s="3" customFormat="1" ht="15"/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55" right="0.5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"/>
  <sheetViews>
    <sheetView zoomScale="85" zoomScaleNormal="85" zoomScaleSheetLayoutView="100" workbookViewId="0" topLeftCell="A1">
      <pane ySplit="3" topLeftCell="A4" activePane="bottomLeft" state="frozen"/>
      <selection pane="bottomLeft" activeCell="O18" sqref="O18"/>
    </sheetView>
  </sheetViews>
  <sheetFormatPr defaultColWidth="9.140625" defaultRowHeight="15"/>
  <cols>
    <col min="1" max="1" width="3.421875" style="4" customWidth="1"/>
    <col min="2" max="2" width="14.140625" style="15" customWidth="1"/>
    <col min="3" max="3" width="25.00390625" style="4" customWidth="1"/>
    <col min="4" max="4" width="6.8515625" style="4" customWidth="1"/>
    <col min="5" max="5" width="6.28125" style="4" customWidth="1"/>
    <col min="6" max="6" width="11.28125" style="4" customWidth="1"/>
    <col min="7" max="7" width="9.140625" style="4" customWidth="1"/>
    <col min="8" max="8" width="8.421875" style="4" customWidth="1"/>
    <col min="9" max="9" width="8.8515625" style="4" customWidth="1"/>
    <col min="10" max="10" width="7.8515625" style="4" customWidth="1"/>
    <col min="11" max="11" width="5.57421875" style="4" customWidth="1"/>
    <col min="12" max="12" width="6.8515625" style="4" customWidth="1"/>
    <col min="13" max="13" width="6.00390625" style="4" hidden="1" customWidth="1"/>
    <col min="14" max="14" width="7.14062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38.2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39.75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5" s="3" customFormat="1" ht="34.5" customHeight="1">
      <c r="A4" s="11">
        <v>1</v>
      </c>
      <c r="B4" s="23" t="s">
        <v>50</v>
      </c>
      <c r="C4" s="11" t="s">
        <v>51</v>
      </c>
      <c r="D4" s="11">
        <v>154.5</v>
      </c>
      <c r="E4" s="11">
        <v>1</v>
      </c>
      <c r="F4" s="13">
        <f>D4/200*100</f>
        <v>77.25</v>
      </c>
      <c r="G4" s="13">
        <f>F4*0.5</f>
        <v>38.625</v>
      </c>
      <c r="H4" s="11">
        <v>84.6</v>
      </c>
      <c r="I4" s="11">
        <f>H4*0.5</f>
        <v>42.3</v>
      </c>
      <c r="J4" s="13">
        <f>G4+I4</f>
        <v>80.925</v>
      </c>
      <c r="K4" s="11">
        <v>1</v>
      </c>
      <c r="L4" s="11"/>
      <c r="M4" s="11"/>
      <c r="N4" s="11">
        <v>2</v>
      </c>
      <c r="O4" s="32"/>
    </row>
    <row r="5" spans="1:15" s="3" customFormat="1" ht="34.5" customHeight="1">
      <c r="A5" s="11">
        <v>2</v>
      </c>
      <c r="B5" s="23" t="s">
        <v>50</v>
      </c>
      <c r="C5" s="11" t="s">
        <v>52</v>
      </c>
      <c r="D5" s="11">
        <v>123</v>
      </c>
      <c r="E5" s="11">
        <v>2</v>
      </c>
      <c r="F5" s="13">
        <f>D5/200*100</f>
        <v>61.5</v>
      </c>
      <c r="G5" s="13">
        <f>F5*0.5</f>
        <v>30.75</v>
      </c>
      <c r="H5" s="11">
        <v>81</v>
      </c>
      <c r="I5" s="11">
        <f>H5*0.5</f>
        <v>40.5</v>
      </c>
      <c r="J5" s="13">
        <f>G5+I5</f>
        <v>71.25</v>
      </c>
      <c r="K5" s="11">
        <v>2</v>
      </c>
      <c r="L5" s="11"/>
      <c r="M5" s="11"/>
      <c r="N5" s="11">
        <v>3</v>
      </c>
      <c r="O5" s="32"/>
    </row>
    <row r="6" spans="1:15" s="3" customFormat="1" ht="34.5" customHeight="1">
      <c r="A6" s="11">
        <v>3</v>
      </c>
      <c r="B6" s="23" t="s">
        <v>50</v>
      </c>
      <c r="C6" s="11" t="s">
        <v>53</v>
      </c>
      <c r="D6" s="11">
        <v>121.5</v>
      </c>
      <c r="E6" s="11">
        <v>3</v>
      </c>
      <c r="F6" s="13">
        <f>D6/200*100</f>
        <v>60.75000000000001</v>
      </c>
      <c r="G6" s="13">
        <f>F6*0.5</f>
        <v>30.375000000000004</v>
      </c>
      <c r="H6" s="11">
        <v>77.2</v>
      </c>
      <c r="I6" s="11">
        <f>H6*0.5</f>
        <v>38.6</v>
      </c>
      <c r="J6" s="13">
        <f>G6+I6</f>
        <v>68.97500000000001</v>
      </c>
      <c r="K6" s="11">
        <v>3</v>
      </c>
      <c r="L6" s="11"/>
      <c r="M6" s="11"/>
      <c r="N6" s="11">
        <v>1</v>
      </c>
      <c r="O6" s="32"/>
    </row>
    <row r="7" spans="1:15" s="3" customFormat="1" ht="34.5" customHeight="1">
      <c r="A7" s="11">
        <v>4</v>
      </c>
      <c r="B7" s="23" t="s">
        <v>50</v>
      </c>
      <c r="C7" s="11" t="s">
        <v>54</v>
      </c>
      <c r="D7" s="11">
        <v>110</v>
      </c>
      <c r="E7" s="11">
        <v>4</v>
      </c>
      <c r="F7" s="13">
        <f>D7/200*100</f>
        <v>55.00000000000001</v>
      </c>
      <c r="G7" s="13">
        <f>F7*0.5</f>
        <v>27.500000000000004</v>
      </c>
      <c r="H7" s="11">
        <v>79.4</v>
      </c>
      <c r="I7" s="11">
        <f>H7*0.5</f>
        <v>39.7</v>
      </c>
      <c r="J7" s="13">
        <f>G7+I7</f>
        <v>67.2</v>
      </c>
      <c r="K7" s="11">
        <v>4</v>
      </c>
      <c r="L7" s="11"/>
      <c r="M7" s="11"/>
      <c r="N7" s="11">
        <v>4</v>
      </c>
      <c r="O7" s="32"/>
    </row>
    <row r="8" s="3" customFormat="1" ht="15"/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55" right="0.5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"/>
  <sheetViews>
    <sheetView zoomScale="85" zoomScaleNormal="85" zoomScaleSheetLayoutView="100" workbookViewId="0" topLeftCell="A1">
      <pane ySplit="3" topLeftCell="A4" activePane="bottomLeft" state="frozen"/>
      <selection pane="bottomLeft" activeCell="P24" sqref="P24"/>
    </sheetView>
  </sheetViews>
  <sheetFormatPr defaultColWidth="9.140625" defaultRowHeight="15"/>
  <cols>
    <col min="1" max="1" width="3.421875" style="4" customWidth="1"/>
    <col min="2" max="2" width="12.28125" style="15" customWidth="1"/>
    <col min="3" max="3" width="25.8515625" style="4" customWidth="1"/>
    <col min="4" max="4" width="6.8515625" style="4" customWidth="1"/>
    <col min="5" max="5" width="6.28125" style="4" customWidth="1"/>
    <col min="6" max="6" width="9.421875" style="4" customWidth="1"/>
    <col min="7" max="7" width="8.28125" style="4" customWidth="1"/>
    <col min="8" max="8" width="10.8515625" style="4" customWidth="1"/>
    <col min="9" max="9" width="9.57421875" style="4" customWidth="1"/>
    <col min="10" max="10" width="7.8515625" style="4" customWidth="1"/>
    <col min="11" max="11" width="5.57421875" style="4" customWidth="1"/>
    <col min="12" max="12" width="6.8515625" style="4" customWidth="1"/>
    <col min="13" max="13" width="6.00390625" style="4" hidden="1" customWidth="1"/>
    <col min="14" max="14" width="7.14062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34.5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33" customHeight="1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4" s="3" customFormat="1" ht="43.5" customHeight="1">
      <c r="A4" s="11">
        <v>1</v>
      </c>
      <c r="B4" s="23" t="s">
        <v>55</v>
      </c>
      <c r="C4" s="11" t="s">
        <v>56</v>
      </c>
      <c r="D4" s="11">
        <v>85.5</v>
      </c>
      <c r="E4" s="11">
        <v>1</v>
      </c>
      <c r="F4" s="13">
        <f>D4/200*100</f>
        <v>42.75</v>
      </c>
      <c r="G4" s="13">
        <f>F4*0.5</f>
        <v>21.375</v>
      </c>
      <c r="H4" s="11">
        <v>84.84</v>
      </c>
      <c r="I4" s="11">
        <f>H4*0.5</f>
        <v>42.42</v>
      </c>
      <c r="J4" s="13">
        <f>G4+I4</f>
        <v>63.795</v>
      </c>
      <c r="K4" s="11">
        <v>1</v>
      </c>
      <c r="L4" s="11"/>
      <c r="M4" s="11" t="s">
        <v>24</v>
      </c>
      <c r="N4" s="11">
        <v>1</v>
      </c>
    </row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55" right="0.55" top="1" bottom="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zoomScale="85" zoomScaleNormal="85" zoomScaleSheetLayoutView="100" workbookViewId="0" topLeftCell="A1">
      <pane ySplit="3" topLeftCell="A4" activePane="bottomLeft" state="frozen"/>
      <selection pane="bottomLeft" activeCell="Q14" sqref="Q14"/>
    </sheetView>
  </sheetViews>
  <sheetFormatPr defaultColWidth="9.140625" defaultRowHeight="15"/>
  <cols>
    <col min="1" max="1" width="3.421875" style="4" customWidth="1"/>
    <col min="2" max="2" width="13.28125" style="15" customWidth="1"/>
    <col min="3" max="3" width="25.00390625" style="4" customWidth="1"/>
    <col min="4" max="4" width="6.8515625" style="4" customWidth="1"/>
    <col min="5" max="5" width="6.28125" style="4" customWidth="1"/>
    <col min="6" max="6" width="10.140625" style="4" customWidth="1"/>
    <col min="7" max="7" width="9.140625" style="4" customWidth="1"/>
    <col min="8" max="8" width="8.8515625" style="4" customWidth="1"/>
    <col min="9" max="9" width="9.00390625" style="4" customWidth="1"/>
    <col min="10" max="10" width="7.8515625" style="4" customWidth="1"/>
    <col min="11" max="11" width="5.57421875" style="4" customWidth="1"/>
    <col min="12" max="12" width="6.8515625" style="4" customWidth="1"/>
    <col min="13" max="13" width="6.00390625" style="4" hidden="1" customWidth="1"/>
    <col min="14" max="14" width="7.140625" style="4" customWidth="1"/>
    <col min="15" max="16384" width="9.140625" style="4" customWidth="1"/>
  </cols>
  <sheetData>
    <row r="1" spans="1:14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33" customHeight="1">
      <c r="A2" s="7" t="s">
        <v>1</v>
      </c>
      <c r="B2" s="8" t="s">
        <v>2</v>
      </c>
      <c r="C2" s="9" t="s">
        <v>3</v>
      </c>
      <c r="D2" s="7" t="s">
        <v>4</v>
      </c>
      <c r="E2" s="10"/>
      <c r="F2" s="10"/>
      <c r="G2" s="10"/>
      <c r="H2" s="7" t="s">
        <v>5</v>
      </c>
      <c r="I2" s="7"/>
      <c r="J2" s="7" t="s">
        <v>6</v>
      </c>
      <c r="K2" s="7" t="s">
        <v>8</v>
      </c>
      <c r="L2" s="7" t="s">
        <v>9</v>
      </c>
      <c r="M2" s="7" t="s">
        <v>11</v>
      </c>
      <c r="N2" s="7" t="s">
        <v>12</v>
      </c>
    </row>
    <row r="3" spans="1:14" s="2" customFormat="1" ht="28.5">
      <c r="A3" s="7"/>
      <c r="B3" s="8"/>
      <c r="C3" s="10"/>
      <c r="D3" s="7" t="s">
        <v>13</v>
      </c>
      <c r="E3" s="7" t="s">
        <v>8</v>
      </c>
      <c r="F3" s="7" t="s">
        <v>14</v>
      </c>
      <c r="G3" s="7" t="s">
        <v>15</v>
      </c>
      <c r="H3" s="7" t="s">
        <v>16</v>
      </c>
      <c r="I3" s="7" t="s">
        <v>17</v>
      </c>
      <c r="J3" s="7"/>
      <c r="K3" s="7"/>
      <c r="L3" s="7"/>
      <c r="M3" s="7"/>
      <c r="N3" s="7"/>
    </row>
    <row r="4" spans="1:14" s="3" customFormat="1" ht="30.75" customHeight="1">
      <c r="A4" s="11">
        <v>1</v>
      </c>
      <c r="B4" s="23" t="s">
        <v>57</v>
      </c>
      <c r="C4" s="11" t="s">
        <v>58</v>
      </c>
      <c r="D4" s="11">
        <v>134.5</v>
      </c>
      <c r="E4" s="11">
        <v>1</v>
      </c>
      <c r="F4" s="13">
        <f aca="true" t="shared" si="0" ref="F4:F10">D4/200*100</f>
        <v>67.25</v>
      </c>
      <c r="G4" s="13">
        <f aca="true" t="shared" si="1" ref="G4:G10">F4*0.5</f>
        <v>33.625</v>
      </c>
      <c r="H4" s="11">
        <v>83</v>
      </c>
      <c r="I4" s="11">
        <f aca="true" t="shared" si="2" ref="I4:I10">H4*0.5</f>
        <v>41.5</v>
      </c>
      <c r="J4" s="13">
        <f aca="true" t="shared" si="3" ref="J4:J10">G4+I4</f>
        <v>75.125</v>
      </c>
      <c r="K4" s="11">
        <f aca="true" t="shared" si="4" ref="K4:K10">RANK(J4,$J$4:$J$10)</f>
        <v>1</v>
      </c>
      <c r="L4" s="11"/>
      <c r="M4" s="11"/>
      <c r="N4" s="11">
        <v>5</v>
      </c>
    </row>
    <row r="5" spans="1:14" s="3" customFormat="1" ht="30.75" customHeight="1">
      <c r="A5" s="11">
        <v>3</v>
      </c>
      <c r="B5" s="23" t="s">
        <v>57</v>
      </c>
      <c r="C5" s="11" t="s">
        <v>59</v>
      </c>
      <c r="D5" s="11">
        <v>114</v>
      </c>
      <c r="E5" s="11">
        <v>3</v>
      </c>
      <c r="F5" s="13">
        <f t="shared" si="0"/>
        <v>56.99999999999999</v>
      </c>
      <c r="G5" s="13">
        <f t="shared" si="1"/>
        <v>28.499999999999996</v>
      </c>
      <c r="H5" s="11">
        <v>88.72</v>
      </c>
      <c r="I5" s="11">
        <f t="shared" si="2"/>
        <v>44.36</v>
      </c>
      <c r="J5" s="13">
        <f t="shared" si="3"/>
        <v>72.86</v>
      </c>
      <c r="K5" s="11">
        <f t="shared" si="4"/>
        <v>2</v>
      </c>
      <c r="L5" s="11"/>
      <c r="M5" s="11"/>
      <c r="N5" s="11">
        <v>4</v>
      </c>
    </row>
    <row r="6" spans="1:14" s="3" customFormat="1" ht="30.75" customHeight="1">
      <c r="A6" s="11">
        <v>2</v>
      </c>
      <c r="B6" s="23" t="s">
        <v>57</v>
      </c>
      <c r="C6" s="11" t="s">
        <v>60</v>
      </c>
      <c r="D6" s="11">
        <v>115</v>
      </c>
      <c r="E6" s="11">
        <v>2</v>
      </c>
      <c r="F6" s="13">
        <f t="shared" si="0"/>
        <v>57.49999999999999</v>
      </c>
      <c r="G6" s="13">
        <f t="shared" si="1"/>
        <v>28.749999999999996</v>
      </c>
      <c r="H6" s="11">
        <v>83.7</v>
      </c>
      <c r="I6" s="11">
        <f t="shared" si="2"/>
        <v>41.85</v>
      </c>
      <c r="J6" s="13">
        <f t="shared" si="3"/>
        <v>70.6</v>
      </c>
      <c r="K6" s="11">
        <f t="shared" si="4"/>
        <v>3</v>
      </c>
      <c r="L6" s="11"/>
      <c r="M6" s="11"/>
      <c r="N6" s="11">
        <v>7</v>
      </c>
    </row>
    <row r="7" spans="1:14" s="3" customFormat="1" ht="30.75" customHeight="1">
      <c r="A7" s="11">
        <v>4</v>
      </c>
      <c r="B7" s="23" t="s">
        <v>57</v>
      </c>
      <c r="C7" s="11" t="s">
        <v>61</v>
      </c>
      <c r="D7" s="11">
        <v>103</v>
      </c>
      <c r="E7" s="11">
        <v>4</v>
      </c>
      <c r="F7" s="13">
        <f t="shared" si="0"/>
        <v>51.5</v>
      </c>
      <c r="G7" s="13">
        <f t="shared" si="1"/>
        <v>25.75</v>
      </c>
      <c r="H7" s="11">
        <v>84.8</v>
      </c>
      <c r="I7" s="11">
        <f t="shared" si="2"/>
        <v>42.4</v>
      </c>
      <c r="J7" s="13">
        <f t="shared" si="3"/>
        <v>68.15</v>
      </c>
      <c r="K7" s="11">
        <f t="shared" si="4"/>
        <v>4</v>
      </c>
      <c r="L7" s="11"/>
      <c r="M7" s="11"/>
      <c r="N7" s="11">
        <v>2</v>
      </c>
    </row>
    <row r="8" spans="1:14" s="3" customFormat="1" ht="30.75" customHeight="1">
      <c r="A8" s="11">
        <v>6</v>
      </c>
      <c r="B8" s="23" t="s">
        <v>57</v>
      </c>
      <c r="C8" s="11" t="s">
        <v>62</v>
      </c>
      <c r="D8" s="11">
        <v>91.5</v>
      </c>
      <c r="E8" s="11">
        <v>6</v>
      </c>
      <c r="F8" s="13">
        <f t="shared" si="0"/>
        <v>45.75</v>
      </c>
      <c r="G8" s="13">
        <f t="shared" si="1"/>
        <v>22.875</v>
      </c>
      <c r="H8" s="11">
        <v>88</v>
      </c>
      <c r="I8" s="11">
        <f t="shared" si="2"/>
        <v>44</v>
      </c>
      <c r="J8" s="13">
        <f t="shared" si="3"/>
        <v>66.875</v>
      </c>
      <c r="K8" s="11">
        <f t="shared" si="4"/>
        <v>5</v>
      </c>
      <c r="L8" s="11"/>
      <c r="M8" s="11"/>
      <c r="N8" s="11">
        <v>3</v>
      </c>
    </row>
    <row r="9" spans="1:14" s="3" customFormat="1" ht="30.75" customHeight="1">
      <c r="A9" s="11">
        <v>5</v>
      </c>
      <c r="B9" s="23" t="s">
        <v>57</v>
      </c>
      <c r="C9" s="11" t="s">
        <v>63</v>
      </c>
      <c r="D9" s="11">
        <v>100.5</v>
      </c>
      <c r="E9" s="11">
        <v>5</v>
      </c>
      <c r="F9" s="13">
        <f t="shared" si="0"/>
        <v>50.24999999999999</v>
      </c>
      <c r="G9" s="13">
        <f t="shared" si="1"/>
        <v>25.124999999999996</v>
      </c>
      <c r="H9" s="11">
        <v>83.32</v>
      </c>
      <c r="I9" s="11">
        <f t="shared" si="2"/>
        <v>41.66</v>
      </c>
      <c r="J9" s="13">
        <f t="shared" si="3"/>
        <v>66.785</v>
      </c>
      <c r="K9" s="11">
        <f t="shared" si="4"/>
        <v>6</v>
      </c>
      <c r="L9" s="11"/>
      <c r="M9" s="11"/>
      <c r="N9" s="11">
        <v>6</v>
      </c>
    </row>
    <row r="10" spans="1:14" s="3" customFormat="1" ht="30.75" customHeight="1">
      <c r="A10" s="11">
        <v>7</v>
      </c>
      <c r="B10" s="23" t="s">
        <v>57</v>
      </c>
      <c r="C10" s="11" t="s">
        <v>64</v>
      </c>
      <c r="D10" s="11">
        <v>91</v>
      </c>
      <c r="E10" s="11">
        <v>7</v>
      </c>
      <c r="F10" s="13">
        <f t="shared" si="0"/>
        <v>45.5</v>
      </c>
      <c r="G10" s="13">
        <f t="shared" si="1"/>
        <v>22.75</v>
      </c>
      <c r="H10" s="11">
        <v>81.6</v>
      </c>
      <c r="I10" s="11">
        <f t="shared" si="2"/>
        <v>40.8</v>
      </c>
      <c r="J10" s="13">
        <f t="shared" si="3"/>
        <v>63.55</v>
      </c>
      <c r="K10" s="11">
        <f t="shared" si="4"/>
        <v>7</v>
      </c>
      <c r="L10" s="11"/>
      <c r="M10" s="11"/>
      <c r="N10" s="11">
        <v>1</v>
      </c>
    </row>
    <row r="11" s="3" customFormat="1" ht="15"/>
    <row r="12" s="3" customFormat="1" ht="15"/>
  </sheetData>
  <sheetProtection/>
  <mergeCells count="11">
    <mergeCell ref="A1:N1"/>
    <mergeCell ref="D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55" right="0.5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msk02</dc:creator>
  <cp:keywords/>
  <dc:description/>
  <cp:lastModifiedBy>user</cp:lastModifiedBy>
  <cp:lastPrinted>2019-07-13T15:41:29Z</cp:lastPrinted>
  <dcterms:created xsi:type="dcterms:W3CDTF">2018-06-23T06:59:59Z</dcterms:created>
  <dcterms:modified xsi:type="dcterms:W3CDTF">2019-07-14T13:45:21Z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  <property fmtid="{D5CDD505-2E9C-101B-9397-08002B2CF9AE}" pid="4" name="KSOReadingLayo">
    <vt:bool>false</vt:bool>
  </property>
</Properties>
</file>